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1\Downloads\"/>
    </mc:Choice>
  </mc:AlternateContent>
  <xr:revisionPtr revIDLastSave="0" documentId="8_{BE0829F2-CDB9-4BD8-A878-6A4CBC91F6AC}" xr6:coauthVersionLast="47" xr6:coauthVersionMax="47" xr10:uidLastSave="{00000000-0000-0000-0000-000000000000}"/>
  <bookViews>
    <workbookView xWindow="2205" yWindow="2205" windowWidth="20460" windowHeight="11670" xr2:uid="{00000000-000D-0000-FFFF-FFFF00000000}"/>
  </bookViews>
  <sheets>
    <sheet name="Sheet1" sheetId="1" r:id="rId1"/>
    <sheet name="Sheet2" sheetId="2" r:id="rId2"/>
  </sheets>
  <definedNames>
    <definedName name="_20.01.01">Sheet2!$B$24</definedName>
    <definedName name="_Hlk11055180" localSheetId="0">Sheet1!#REF!</definedName>
    <definedName name="_xlnm.Print_Area" localSheetId="0">Sheet1!$A$1:$Z$75</definedName>
    <definedName name="_xlnm.Print_Area" localSheetId="1">Sheet2!$A$1:$W$189</definedName>
    <definedName name="_xlnm.Print_Titles" localSheetId="0">Sheet1!$27:$30</definedName>
    <definedName name="_xlnm.Print_Titles" localSheetId="1">Sheet2!$21:$23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5" i="2" l="1"/>
  <c r="T125" i="2" s="1"/>
  <c r="O125" i="2"/>
  <c r="P125" i="2"/>
  <c r="Q125" i="2"/>
  <c r="R125" i="2"/>
  <c r="S125" i="2"/>
  <c r="M125" i="2"/>
  <c r="N158" i="2"/>
  <c r="O158" i="2"/>
  <c r="P158" i="2"/>
  <c r="Q158" i="2"/>
  <c r="R158" i="2"/>
  <c r="S158" i="2"/>
  <c r="F159" i="2"/>
  <c r="M158" i="2"/>
  <c r="T158" i="2" l="1"/>
  <c r="N145" i="2"/>
  <c r="O145" i="2"/>
  <c r="P145" i="2"/>
  <c r="Q145" i="2"/>
  <c r="R145" i="2"/>
  <c r="S145" i="2"/>
  <c r="F146" i="2"/>
  <c r="M145" i="2"/>
  <c r="T145" i="2" s="1"/>
  <c r="O66" i="2" l="1"/>
  <c r="N157" i="2" l="1"/>
  <c r="O157" i="2"/>
  <c r="P157" i="2"/>
  <c r="Q157" i="2"/>
  <c r="R157" i="2"/>
  <c r="S157" i="2"/>
  <c r="M157" i="2"/>
  <c r="T157" i="2" l="1"/>
  <c r="M34" i="2"/>
  <c r="F93" i="2" l="1"/>
  <c r="P40" i="1" l="1"/>
  <c r="P41" i="1"/>
  <c r="P42" i="1"/>
  <c r="P43" i="1"/>
  <c r="P44" i="1"/>
  <c r="P45" i="1"/>
  <c r="P46" i="1"/>
  <c r="P36" i="1"/>
  <c r="P37" i="1"/>
  <c r="P38" i="1"/>
  <c r="P39" i="1"/>
  <c r="P35" i="1"/>
  <c r="I34" i="1"/>
  <c r="P34" i="1" s="1"/>
  <c r="O34" i="1"/>
  <c r="P33" i="1"/>
  <c r="P32" i="1"/>
  <c r="P47" i="1" s="1"/>
  <c r="P31" i="1"/>
  <c r="M138" i="2" l="1"/>
  <c r="M139" i="2"/>
  <c r="F46" i="1"/>
  <c r="N144" i="2" l="1"/>
  <c r="O144" i="2"/>
  <c r="P144" i="2"/>
  <c r="Q144" i="2"/>
  <c r="R144" i="2"/>
  <c r="S144" i="2"/>
  <c r="M144" i="2"/>
  <c r="T144" i="2" s="1"/>
  <c r="I105" i="2" l="1"/>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3" i="2"/>
  <c r="O143" i="2"/>
  <c r="P143" i="2"/>
  <c r="Q143" i="2"/>
  <c r="R143" i="2"/>
  <c r="S143" i="2"/>
  <c r="M143" i="2"/>
  <c r="T143" i="2" l="1"/>
  <c r="F112" i="2"/>
  <c r="N111" i="2"/>
  <c r="N112" i="2" s="1"/>
  <c r="O111" i="2"/>
  <c r="O112" i="2" s="1"/>
  <c r="P111" i="2"/>
  <c r="P112" i="2" s="1"/>
  <c r="Q111" i="2"/>
  <c r="Q112" i="2" s="1"/>
  <c r="R111" i="2"/>
  <c r="R112" i="2" s="1"/>
  <c r="S111" i="2"/>
  <c r="S112" i="2" s="1"/>
  <c r="M111" i="2"/>
  <c r="M112" i="2" s="1"/>
  <c r="T112" i="2" s="1"/>
  <c r="T111" i="2" l="1"/>
  <c r="M131" i="2"/>
  <c r="N131" i="2"/>
  <c r="O131" i="2"/>
  <c r="P131" i="2"/>
  <c r="Q131" i="2"/>
  <c r="R131" i="2"/>
  <c r="S131" i="2"/>
  <c r="M132" i="2"/>
  <c r="N132" i="2"/>
  <c r="O132" i="2"/>
  <c r="P132" i="2"/>
  <c r="Q132" i="2"/>
  <c r="R132" i="2"/>
  <c r="S132" i="2"/>
  <c r="M133" i="2"/>
  <c r="N133" i="2"/>
  <c r="O133" i="2"/>
  <c r="P133" i="2"/>
  <c r="Q133" i="2"/>
  <c r="R133" i="2"/>
  <c r="S133" i="2"/>
  <c r="M134" i="2"/>
  <c r="N134" i="2"/>
  <c r="O134" i="2"/>
  <c r="P134" i="2"/>
  <c r="Q134" i="2"/>
  <c r="R134" i="2"/>
  <c r="S134" i="2"/>
  <c r="N130" i="2"/>
  <c r="O130" i="2"/>
  <c r="P130" i="2"/>
  <c r="Q130" i="2"/>
  <c r="R130" i="2"/>
  <c r="S130" i="2"/>
  <c r="T134" i="2" l="1"/>
  <c r="T132" i="2"/>
  <c r="T133" i="2"/>
  <c r="T131" i="2"/>
  <c r="R38" i="1"/>
  <c r="N38" i="1"/>
  <c r="O38" i="1"/>
  <c r="Q38" i="1"/>
  <c r="S38" i="1"/>
  <c r="M38" i="1"/>
  <c r="M130" i="2"/>
  <c r="T130" i="2" s="1"/>
  <c r="T38" i="1" l="1"/>
  <c r="N37" i="1"/>
  <c r="O37" i="1"/>
  <c r="Q37" i="1"/>
  <c r="R37" i="1"/>
  <c r="S37" i="1"/>
  <c r="N36" i="1"/>
  <c r="O36" i="1"/>
  <c r="M37" i="1"/>
  <c r="N39" i="1" l="1"/>
  <c r="O39" i="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60" i="2"/>
  <c r="N161" i="2" s="1"/>
  <c r="O160" i="2"/>
  <c r="O161" i="2" s="1"/>
  <c r="P160" i="2"/>
  <c r="P161" i="2" s="1"/>
  <c r="Q160" i="2"/>
  <c r="Q161" i="2" s="1"/>
  <c r="R160" i="2"/>
  <c r="R161" i="2" s="1"/>
  <c r="S160" i="2"/>
  <c r="S161" i="2" s="1"/>
  <c r="M160" i="2"/>
  <c r="N156" i="2"/>
  <c r="O156" i="2"/>
  <c r="P156" i="2"/>
  <c r="Q156" i="2"/>
  <c r="R156" i="2"/>
  <c r="S156" i="2"/>
  <c r="N155" i="2"/>
  <c r="O155" i="2"/>
  <c r="P155" i="2"/>
  <c r="Q155" i="2"/>
  <c r="R155" i="2"/>
  <c r="S155" i="2"/>
  <c r="H95" i="2"/>
  <c r="F110" i="2"/>
  <c r="H110" i="2"/>
  <c r="N121" i="2"/>
  <c r="O121" i="2"/>
  <c r="P121" i="2"/>
  <c r="Q121" i="2"/>
  <c r="R121" i="2"/>
  <c r="S121" i="2"/>
  <c r="M121" i="2"/>
  <c r="F165" i="2"/>
  <c r="F161" i="2"/>
  <c r="M156" i="2"/>
  <c r="M155"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5" i="2"/>
  <c r="T156" i="2"/>
  <c r="T160" i="2"/>
  <c r="M161" i="2"/>
  <c r="T161" i="2" s="1"/>
  <c r="T121" i="2"/>
  <c r="L95" i="2"/>
  <c r="L101" i="2"/>
  <c r="N123" i="2" l="1"/>
  <c r="O123" i="2"/>
  <c r="P123" i="2"/>
  <c r="Q123" i="2"/>
  <c r="R123" i="2"/>
  <c r="S123" i="2"/>
  <c r="M123" i="2"/>
  <c r="N128" i="2"/>
  <c r="O128" i="2"/>
  <c r="P128" i="2"/>
  <c r="Q128" i="2"/>
  <c r="R128" i="2"/>
  <c r="S128" i="2"/>
  <c r="M128" i="2"/>
  <c r="F101" i="2"/>
  <c r="G101" i="2"/>
  <c r="H101" i="2"/>
  <c r="I101" i="2"/>
  <c r="J101" i="2"/>
  <c r="K101" i="2"/>
  <c r="F99" i="2"/>
  <c r="G99" i="2"/>
  <c r="H99" i="2"/>
  <c r="I99" i="2"/>
  <c r="J99" i="2"/>
  <c r="K99" i="2"/>
  <c r="F52" i="2"/>
  <c r="F91" i="2" s="1"/>
  <c r="G52" i="2"/>
  <c r="G91" i="2" s="1"/>
  <c r="H52" i="2"/>
  <c r="H91" i="2" s="1"/>
  <c r="I52" i="2"/>
  <c r="I91" i="2" s="1"/>
  <c r="J52" i="2"/>
  <c r="J91" i="2" s="1"/>
  <c r="K52" i="2"/>
  <c r="K91" i="2" s="1"/>
  <c r="F46" i="2"/>
  <c r="G46" i="2"/>
  <c r="H46" i="2"/>
  <c r="I46" i="2"/>
  <c r="J46" i="2"/>
  <c r="K46" i="2"/>
  <c r="F28" i="2"/>
  <c r="G28" i="2"/>
  <c r="H28" i="2"/>
  <c r="I28" i="2"/>
  <c r="J28" i="2"/>
  <c r="K28" i="2"/>
  <c r="F26" i="2"/>
  <c r="G26" i="2"/>
  <c r="H26" i="2"/>
  <c r="I26" i="2"/>
  <c r="J26" i="2"/>
  <c r="K26" i="2"/>
  <c r="T128"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4" i="2"/>
  <c r="O164" i="2"/>
  <c r="P164" i="2"/>
  <c r="Q164" i="2"/>
  <c r="R164" i="2"/>
  <c r="S164" i="2"/>
  <c r="N163" i="2"/>
  <c r="O163" i="2"/>
  <c r="P163" i="2"/>
  <c r="Q163" i="2"/>
  <c r="R163" i="2"/>
  <c r="S163" i="2"/>
  <c r="M164" i="2"/>
  <c r="M163" i="2"/>
  <c r="N154" i="2"/>
  <c r="O154" i="2"/>
  <c r="P154" i="2"/>
  <c r="Q154" i="2"/>
  <c r="R154" i="2"/>
  <c r="S154" i="2"/>
  <c r="M154" i="2"/>
  <c r="N153" i="2"/>
  <c r="O153" i="2"/>
  <c r="P153" i="2"/>
  <c r="Q153" i="2"/>
  <c r="R153" i="2"/>
  <c r="S153" i="2"/>
  <c r="M153"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2" i="2"/>
  <c r="O142" i="2"/>
  <c r="P142" i="2"/>
  <c r="Q142" i="2"/>
  <c r="R142" i="2"/>
  <c r="S142" i="2"/>
  <c r="M142" i="2"/>
  <c r="N141" i="2"/>
  <c r="O141" i="2"/>
  <c r="P141" i="2"/>
  <c r="Q141" i="2"/>
  <c r="R141" i="2"/>
  <c r="S141" i="2"/>
  <c r="M141" i="2"/>
  <c r="N129" i="2"/>
  <c r="O129" i="2"/>
  <c r="P129" i="2"/>
  <c r="Q129" i="2"/>
  <c r="R129" i="2"/>
  <c r="S129" i="2"/>
  <c r="M129" i="2"/>
  <c r="N127" i="2"/>
  <c r="O127" i="2"/>
  <c r="P127" i="2"/>
  <c r="Q127" i="2"/>
  <c r="R127" i="2"/>
  <c r="S127" i="2"/>
  <c r="M127" i="2"/>
  <c r="N126" i="2"/>
  <c r="O126" i="2"/>
  <c r="P126" i="2"/>
  <c r="Q126" i="2"/>
  <c r="R126" i="2"/>
  <c r="S126" i="2"/>
  <c r="M126"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M159" i="2" l="1"/>
  <c r="R159" i="2"/>
  <c r="P159" i="2"/>
  <c r="N159" i="2"/>
  <c r="S159" i="2"/>
  <c r="Q159" i="2"/>
  <c r="O159" i="2"/>
  <c r="M135" i="2"/>
  <c r="R135" i="2"/>
  <c r="P135" i="2"/>
  <c r="N135" i="2"/>
  <c r="S135" i="2"/>
  <c r="Q135" i="2"/>
  <c r="O135" i="2"/>
  <c r="T31" i="1"/>
  <c r="T115" i="2"/>
  <c r="T135" i="2" l="1"/>
  <c r="T43" i="1"/>
  <c r="T154"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9" i="2"/>
  <c r="O139" i="2"/>
  <c r="P139" i="2"/>
  <c r="Q139" i="2"/>
  <c r="R139" i="2"/>
  <c r="S139" i="2"/>
  <c r="M140" i="2"/>
  <c r="M146" i="2" s="1"/>
  <c r="N140" i="2"/>
  <c r="O140" i="2"/>
  <c r="P140" i="2"/>
  <c r="Q140" i="2"/>
  <c r="R140" i="2"/>
  <c r="S140" i="2"/>
  <c r="N138" i="2"/>
  <c r="O138" i="2"/>
  <c r="P138" i="2"/>
  <c r="Q138" i="2"/>
  <c r="Q146" i="2" s="1"/>
  <c r="R138" i="2"/>
  <c r="S138" i="2"/>
  <c r="S146" i="2" s="1"/>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5" i="2"/>
  <c r="O165" i="2"/>
  <c r="P165" i="2"/>
  <c r="Q165" i="2"/>
  <c r="R165" i="2"/>
  <c r="S165" i="2"/>
  <c r="R47" i="1" l="1"/>
  <c r="O146" i="2"/>
  <c r="R146" i="2"/>
  <c r="P146" i="2"/>
  <c r="N146" i="2"/>
  <c r="T34" i="1"/>
  <c r="S46" i="1"/>
  <c r="S47" i="1" s="1"/>
  <c r="Q46" i="1"/>
  <c r="Q47" i="1" s="1"/>
  <c r="O46" i="1"/>
  <c r="O47" i="1" s="1"/>
  <c r="R46" i="1"/>
  <c r="N46" i="1"/>
  <c r="N47" i="1" s="1"/>
  <c r="M46" i="1"/>
  <c r="M47" i="1" s="1"/>
  <c r="T35" i="1"/>
  <c r="T96" i="2"/>
  <c r="T142" i="2"/>
  <c r="T94" i="2"/>
  <c r="T117" i="2"/>
  <c r="T138" i="2"/>
  <c r="T39" i="2"/>
  <c r="T99" i="2"/>
  <c r="T44" i="1"/>
  <c r="T45" i="1"/>
  <c r="T41" i="1"/>
  <c r="T42" i="1"/>
  <c r="T40" i="1"/>
  <c r="T119" i="2"/>
  <c r="T120" i="2"/>
  <c r="T129" i="2"/>
  <c r="T127" i="2"/>
  <c r="T126" i="2"/>
  <c r="T124" i="2"/>
  <c r="T122" i="2"/>
  <c r="T118" i="2"/>
  <c r="T140" i="2"/>
  <c r="T139" i="2"/>
  <c r="T141" i="2"/>
  <c r="T32" i="1"/>
  <c r="O95" i="2"/>
  <c r="T102" i="2"/>
  <c r="T103" i="2"/>
  <c r="T104" i="2"/>
  <c r="T105" i="2" s="1"/>
  <c r="M105" i="2"/>
  <c r="T163" i="2"/>
  <c r="T114" i="2"/>
  <c r="T153" i="2"/>
  <c r="T151" i="2"/>
  <c r="T149" i="2"/>
  <c r="T152" i="2"/>
  <c r="T150" i="2"/>
  <c r="T148" i="2"/>
  <c r="T147" i="2"/>
  <c r="T164" i="2"/>
  <c r="M165" i="2"/>
  <c r="T165" i="2" s="1"/>
  <c r="M110" i="2"/>
  <c r="T113" i="2"/>
  <c r="S110" i="2"/>
  <c r="R110" i="2"/>
  <c r="P110" i="2"/>
  <c r="O110" i="2"/>
  <c r="Q110" i="2"/>
  <c r="N110" i="2"/>
  <c r="T109" i="2"/>
  <c r="N107" i="2"/>
  <c r="O107" i="2"/>
  <c r="P107" i="2"/>
  <c r="Q107" i="2"/>
  <c r="R107" i="2"/>
  <c r="S107" i="2"/>
  <c r="M107" i="2"/>
  <c r="T95" i="2" l="1"/>
  <c r="T146" i="2"/>
  <c r="T46" i="1"/>
  <c r="T93" i="2"/>
  <c r="T36" i="1"/>
  <c r="T110" i="2"/>
  <c r="T159" i="2"/>
  <c r="T92" i="2"/>
  <c r="T85" i="2"/>
  <c r="T107" i="2"/>
  <c r="T106" i="2"/>
  <c r="M67" i="2"/>
  <c r="M64" i="2"/>
  <c r="N64" i="2"/>
  <c r="P64" i="2"/>
  <c r="Q64" i="2"/>
  <c r="R64" i="2"/>
  <c r="S64" i="2"/>
  <c r="N65" i="2"/>
  <c r="O65" i="2"/>
  <c r="P65" i="2"/>
  <c r="Q65" i="2"/>
  <c r="R65" i="2"/>
  <c r="S65" i="2"/>
  <c r="M66" i="2"/>
  <c r="N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T47" i="1" l="1"/>
  <c r="R90" i="2"/>
  <c r="P90" i="2"/>
  <c r="N90" i="2"/>
  <c r="S90" i="2"/>
  <c r="Q90" i="2"/>
  <c r="O90" i="2"/>
  <c r="M90" i="2"/>
  <c r="T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T38" i="2"/>
  <c r="T45" i="2"/>
  <c r="S46" i="2"/>
  <c r="T42" i="2"/>
  <c r="M136" i="2" l="1"/>
  <c r="Q136" i="2"/>
  <c r="S136" i="2"/>
  <c r="P136" i="2"/>
  <c r="N136" i="2"/>
  <c r="O136" i="2"/>
  <c r="R136" i="2"/>
  <c r="S166" i="2"/>
  <c r="Q166" i="2"/>
  <c r="M166" i="2"/>
  <c r="P166" i="2"/>
  <c r="N166" i="2"/>
  <c r="O166" i="2"/>
  <c r="R166" i="2"/>
  <c r="T52" i="2"/>
  <c r="T90" i="2"/>
  <c r="T41" i="2"/>
  <c r="T46" i="2"/>
  <c r="T33" i="2"/>
  <c r="T37" i="2"/>
  <c r="T136" i="2" l="1"/>
  <c r="T16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66" authorId="0" shapeId="0" xr:uid="{00000000-0006-0000-0100-000001000000}">
      <text>
        <r>
          <rPr>
            <sz val="10"/>
            <color theme="1"/>
            <rFont val="Arial"/>
          </rPr>
          <t xml:space="preserve">[Threaded comment]
Your version of Excel allows you to read this threaded comment; however, any edits to it will get removed if the file is opened in a newer version of Excel. Learn more: https://go.microsoft.com/fwlink/?linkid=870924
Comment:
    </t>
        </r>
      </text>
    </comment>
  </commentList>
</comments>
</file>

<file path=xl/sharedStrings.xml><?xml version="1.0" encoding="utf-8"?>
<sst xmlns="http://schemas.openxmlformats.org/spreadsheetml/2006/main" count="957" uniqueCount="456">
  <si>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</si>
  <si>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</si>
  <si>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</si>
  <si>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</si>
  <si>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</si>
  <si>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</si>
  <si>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</si>
  <si>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</si>
  <si>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</si>
  <si>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</si>
  <si>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</si>
  <si>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</si>
  <si>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</si>
  <si>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</si>
  <si>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</si>
  <si>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</si>
  <si>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</si>
  <si>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</si>
  <si>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</si>
  <si>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</si>
  <si>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</si>
  <si>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</si>
  <si>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</si>
  <si>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</si>
  <si>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</si>
  <si>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</si>
  <si>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</si>
  <si>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</si>
  <si>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</si>
  <si>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</si>
  <si>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</si>
  <si>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</si>
  <si>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</si>
  <si>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</si>
  <si>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</si>
  <si>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</si>
  <si>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</si>
  <si>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</si>
  <si>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</si>
  <si>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</si>
  <si>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</si>
  <si>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</si>
  <si>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</si>
  <si>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</si>
  <si>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</si>
  <si>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</si>
  <si>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</si>
  <si>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</si>
  <si>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</si>
  <si>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</si>
  <si>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</si>
  <si>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</si>
  <si>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</si>
  <si>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</si>
  <si>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</si>
  <si>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</si>
  <si>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</si>
  <si>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</si>
  <si>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</si>
  <si>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</si>
  <si>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</si>
  <si>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</si>
  <si>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</si>
  <si>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</si>
  <si>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</si>
  <si>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</si>
  <si>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</si>
  <si>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</si>
  <si>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</si>
  <si>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</si>
  <si>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</si>
  <si>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</si>
  <si>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</si>
  <si>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</si>
  <si>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</si>
  <si>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</si>
  <si>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</si>
  <si>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</si>
  <si>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</si>
  <si>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</si>
  <si>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</si>
  <si>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</si>
  <si>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</si>
  <si>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</si>
  <si>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</si>
  <si>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</si>
  <si>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</si>
  <si>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</si>
  <si>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</si>
  <si>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</si>
  <si>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</si>
  <si>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</si>
  <si>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</si>
  <si>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</si>
  <si>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</si>
  <si>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</si>
  <si>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</si>
  <si>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</si>
  <si>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</si>
  <si>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</si>
  <si>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</si>
  <si>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</si>
  <si>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</si>
  <si>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</si>
  <si>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</si>
  <si>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</si>
  <si>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</si>
  <si>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</si>
  <si>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</si>
  <si>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</si>
  <si>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</si>
  <si>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</si>
  <si>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</si>
  <si>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</si>
  <si>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</si>
  <si>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</si>
  <si>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</si>
  <si>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</si>
  <si>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</si>
  <si>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</si>
  <si>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</si>
  <si>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</si>
  <si>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</si>
  <si>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</si>
  <si>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</si>
  <si>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</si>
  <si>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</si>
  <si>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</si>
  <si>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</si>
  <si>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</si>
  <si>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</si>
  <si>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</si>
  <si>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</si>
  <si>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</si>
  <si>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</si>
  <si>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</si>
  <si>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</si>
  <si>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</si>
  <si>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</si>
  <si>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</si>
  <si>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</si>
  <si>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</si>
  <si>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</si>
  <si>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</si>
  <si>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</si>
  <si>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</si>
  <si>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</si>
  <si>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</si>
  <si>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</si>
  <si>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</si>
  <si>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</si>
  <si>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</si>
  <si>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</si>
  <si>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</si>
  <si>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</si>
  <si>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</si>
  <si>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</si>
  <si>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</si>
  <si>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</si>
  <si>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</si>
  <si>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</si>
  <si>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</si>
  <si>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</si>
  <si>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</si>
  <si>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</si>
  <si>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</si>
  <si>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</si>
  <si>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</si>
  <si>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</si>
  <si>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</si>
  <si>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</si>
  <si>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</si>
  <si>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</si>
  <si>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</si>
  <si>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</si>
  <si>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</si>
  <si>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</si>
  <si>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</si>
  <si>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</si>
  <si>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</si>
  <si>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</si>
  <si>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</si>
  <si>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</si>
  <si>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</si>
  <si>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</si>
  <si>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</si>
  <si>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</si>
  <si>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</si>
  <si>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</si>
  <si>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</si>
  <si>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</si>
  <si>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</si>
  <si>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</si>
  <si>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</si>
  <si>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</si>
  <si>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</si>
  <si>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</si>
  <si>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</si>
  <si>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</si>
  <si>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</si>
  <si>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</si>
  <si>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</si>
  <si>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</si>
  <si>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</si>
  <si>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</si>
  <si>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</si>
  <si>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</si>
  <si>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</si>
  <si>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</si>
  <si>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</si>
  <si>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</si>
  <si>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</si>
  <si>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</si>
  <si>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</si>
  <si>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</si>
  <si>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</si>
  <si>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</si>
  <si>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</si>
  <si>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</si>
  <si>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</si>
  <si>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</si>
  <si>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</si>
  <si>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</si>
  <si>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</si>
  <si>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</si>
  <si>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</si>
  <si>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</si>
  <si>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</si>
  <si>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</si>
  <si>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</si>
  <si>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</si>
  <si>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</si>
  <si>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</si>
  <si>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</si>
  <si>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</si>
  <si>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</si>
  <si>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</si>
  <si>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</si>
  <si>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</si>
  <si>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</si>
  <si>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</si>
  <si>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</si>
  <si>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</si>
  <si>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</si>
  <si>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</si>
  <si>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</si>
  <si>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</si>
  <si>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</si>
  <si>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</si>
  <si>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</si>
  <si>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</si>
  <si>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</si>
  <si>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</si>
  <si>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</si>
  <si>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</si>
  <si>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</si>
  <si>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</si>
  <si>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</si>
  <si>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</si>
  <si>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</si>
  <si>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</si>
  <si>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</si>
  <si>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</si>
  <si>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</si>
  <si>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</si>
  <si>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</si>
  <si>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</si>
  <si>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</si>
  <si>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</si>
  <si>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</si>
  <si>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</si>
  <si>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</si>
  <si>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</si>
  <si>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</si>
  <si>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</si>
  <si>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</si>
  <si>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</si>
  <si>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</si>
  <si>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</si>
  <si>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</si>
  <si>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</si>
  <si>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</si>
  <si>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</si>
  <si>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</si>
  <si>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</si>
  <si>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</si>
  <si>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</si>
  <si>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</si>
  <si>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</si>
  <si>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</si>
  <si>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</si>
  <si>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</si>
  <si>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</si>
  <si>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</si>
  <si>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</si>
  <si>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</si>
  <si>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</si>
  <si>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</si>
  <si>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</si>
  <si>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</si>
  <si>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</si>
  <si>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</si>
  <si>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</si>
  <si>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</si>
  <si>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</si>
  <si>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</si>
  <si>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</si>
  <si>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</si>
  <si>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</si>
  <si>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</si>
  <si>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</si>
  <si>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</si>
  <si>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</si>
  <si>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</si>
  <si>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</si>
  <si>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</si>
  <si>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</si>
  <si>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</si>
  <si>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</si>
  <si>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</si>
  <si>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</si>
  <si>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</si>
  <si>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</si>
  <si>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</si>
  <si>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</si>
  <si>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</si>
  <si>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</si>
  <si>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</si>
  <si>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</si>
  <si>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</si>
  <si>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</si>
  <si>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</si>
  <si>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</si>
  <si>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</si>
  <si>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</si>
  <si>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</si>
  <si>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</si>
  <si>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</si>
  <si>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</si>
  <si>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</si>
  <si>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</si>
  <si>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</si>
  <si>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</si>
  <si>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</si>
  <si>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</si>
  <si>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</si>
  <si>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</si>
  <si>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</si>
  <si>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</si>
  <si>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</si>
  <si>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</si>
  <si>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</si>
  <si>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</si>
  <si>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</si>
  <si>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</si>
  <si>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</si>
  <si>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</si>
  <si>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</si>
  <si>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</si>
  <si>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</si>
  <si>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</si>
  <si>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</si>
  <si>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</si>
  <si>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</si>
  <si>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</si>
  <si>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</si>
  <si>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</si>
  <si>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</si>
  <si>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</si>
  <si>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</si>
  <si>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</si>
  <si>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</si>
  <si>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</si>
  <si>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</si>
  <si>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</si>
  <si>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</si>
  <si>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</si>
  <si>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</si>
  <si>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</si>
  <si>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</si>
  <si>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</si>
  <si>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</si>
  <si>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</si>
  <si>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</si>
  <si>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</si>
  <si>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</si>
  <si>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</si>
  <si>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</si>
  <si>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</si>
  <si>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</si>
  <si>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</si>
  <si>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FEB  2026</t>
  </si>
  <si>
    <t>66.08</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</si>
  <si>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</si>
  <si>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</si>
  <si>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</si>
  <si>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</si>
  <si>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</si>
  <si>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</si>
  <si>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</si>
  <si>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</si>
  <si>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</si>
  <si>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</si>
  <si>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</si>
  <si>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</si>
  <si>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</si>
  <si>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</si>
  <si>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</si>
  <si>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</si>
  <si>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</si>
  <si>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</si>
  <si>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</si>
  <si>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</si>
  <si>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</si>
  <si>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</si>
  <si>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</si>
  <si>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</si>
  <si>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</si>
  <si>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</si>
  <si>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</si>
  <si>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</si>
  <si>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</si>
  <si>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MAI    2026</t>
  </si>
  <si>
    <t>TAXE POȘTALE AFERENTE MANDATELOR INDEMNIZAȚIILOR PERSOANELOR CU HANDICAP (* pentru AP)</t>
  </si>
  <si>
    <t>82.2</t>
  </si>
  <si>
    <t>Documentații de avizare a lucrărilor de investiții sediul Gladiolelor nr.4</t>
  </si>
  <si>
    <t>68.06.01</t>
  </si>
  <si>
    <t>ASISTENȚĂ SOCIALĂ PENTRU FAMILIE ȘI COPII</t>
  </si>
  <si>
    <t xml:space="preserve">       Șef Serviciu</t>
  </si>
  <si>
    <t>PROGRAMUL ANUAL AL ACHIZIŢIILOR PUBLICE  PE ANUL 2026, ACTUALIZAT</t>
  </si>
  <si>
    <t xml:space="preserve">    Șef Serviciu</t>
  </si>
  <si>
    <t>Echipament VRK Daikin</t>
  </si>
  <si>
    <t>92.1</t>
  </si>
  <si>
    <t>Elaborat</t>
  </si>
  <si>
    <t>42512000-8</t>
  </si>
  <si>
    <t>Aparat aer condiționat  sediul str.Panselelor nr.23</t>
  </si>
  <si>
    <t xml:space="preserve">44221200-7 </t>
  </si>
  <si>
    <t>82.3</t>
  </si>
  <si>
    <t>OCT 2026</t>
  </si>
  <si>
    <t>Expertizare/ reabilitare imobil str.Herman Oberth</t>
  </si>
  <si>
    <t>45321000-3 45453000-7</t>
  </si>
  <si>
    <t xml:space="preserve">Licență sistem operare </t>
  </si>
  <si>
    <t xml:space="preserve">Licențe office </t>
  </si>
  <si>
    <t xml:space="preserve">Sistem PC complet </t>
  </si>
  <si>
    <t>92.2</t>
  </si>
  <si>
    <t xml:space="preserve">Instalare sistem aer condiționat sediu str.Panselelor nr.23 </t>
  </si>
  <si>
    <t>45331220-4</t>
  </si>
  <si>
    <t>73.1</t>
  </si>
  <si>
    <t>Servicii de securitate cibernetică</t>
  </si>
  <si>
    <t>72910000-2</t>
  </si>
  <si>
    <t xml:space="preserve"> Director General Adjunct</t>
  </si>
  <si>
    <t>Consilier achiziții publice</t>
  </si>
  <si>
    <t xml:space="preserve">  Director General Adjunct</t>
  </si>
  <si>
    <t xml:space="preserve">   P  DIRECTOR GENERAL</t>
  </si>
  <si>
    <t>P   DIRECTOR GENERAL</t>
  </si>
  <si>
    <t>Nr. 52/107246/(RI23)4184 din 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</si>
</sst>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4"/>
      <color rgb="FF333333"/>
      <name val="Times New Roman"/>
      <family val="1"/>
      <charset val="238"/>
    </font>
    <font>
      <sz val="11"/>
      <color rgb="FF181C32"/>
      <name val="Times New Roman"/>
      <family val="1"/>
      <charset val="238"/>
    </font>
    <font>
      <sz val="11"/>
      <color rgb="FF181C32"/>
      <name val="Arial"/>
      <family val="2"/>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0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1" fillId="0" borderId="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0" xfId="0" applyFont="1"/>
    <xf numFmtId="0" fontId="7" fillId="0" borderId="4" xfId="0" applyFont="1" applyBorder="1" applyAlignment="1">
      <alignment horizontal="center" vertical="center"/>
    </xf>
    <xf numFmtId="1" fontId="8" fillId="0" borderId="0" xfId="0" applyNumberFormat="1" applyFont="1" applyAlignment="1">
      <alignment horizontal="center" vertical="center"/>
    </xf>
    <xf numFmtId="2" fontId="18"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xf>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2" fillId="0" borderId="0" xfId="0" applyFont="1" applyAlignment="1">
      <alignment vertical="center" wrapText="1"/>
    </xf>
    <xf numFmtId="0" fontId="16" fillId="0" borderId="4" xfId="0" applyFont="1" applyBorder="1"/>
    <xf numFmtId="2" fontId="8" fillId="0" borderId="13" xfId="0" applyNumberFormat="1" applyFont="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1" fontId="8" fillId="0" borderId="4" xfId="0" applyNumberFormat="1" applyFont="1" applyBorder="1" applyAlignment="1">
      <alignment vertical="center"/>
    </xf>
    <xf numFmtId="0" fontId="16" fillId="0" borderId="0" xfId="0" applyFont="1" applyAlignment="1">
      <alignment horizontal="center" vertical="center"/>
    </xf>
    <xf numFmtId="0" fontId="23" fillId="0" borderId="0" xfId="0" applyFont="1" applyAlignment="1">
      <alignment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41" xfId="0" applyFont="1" applyBorder="1" applyAlignment="1">
      <alignment horizontal="center" vertical="center" wrapText="1"/>
    </xf>
    <xf numFmtId="2" fontId="13" fillId="0" borderId="4" xfId="0" applyNumberFormat="1" applyFont="1" applyBorder="1" applyAlignment="1">
      <alignment horizontal="center" vertical="center"/>
    </xf>
    <xf numFmtId="49" fontId="6" fillId="0" borderId="24" xfId="0" applyNumberFormat="1" applyFont="1" applyBorder="1" applyAlignment="1">
      <alignment horizontal="center" vertical="center" wrapText="1"/>
    </xf>
    <xf numFmtId="0" fontId="23" fillId="0" borderId="4" xfId="0" applyFont="1" applyBorder="1" applyAlignment="1">
      <alignment wrapText="1"/>
    </xf>
    <xf numFmtId="0" fontId="8" fillId="3" borderId="4" xfId="0" applyFont="1" applyFill="1" applyBorder="1" applyAlignment="1">
      <alignment vertical="top" wrapText="1"/>
    </xf>
    <xf numFmtId="0" fontId="23" fillId="0" borderId="4" xfId="0" applyFont="1" applyBorder="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6" fillId="0" borderId="13" xfId="0" applyFont="1" applyBorder="1" applyAlignment="1">
      <alignment horizontal="center" vertical="center"/>
    </xf>
    <xf numFmtId="0" fontId="24" fillId="0" borderId="0" xfId="0" applyFont="1"/>
    <xf numFmtId="0" fontId="23" fillId="0" borderId="0" xfId="0" applyFont="1"/>
    <xf numFmtId="0" fontId="16" fillId="3" borderId="17" xfId="0" applyFont="1" applyFill="1" applyBorder="1" applyAlignment="1">
      <alignment horizontal="center" vertical="center" wrapText="1"/>
    </xf>
    <xf numFmtId="0" fontId="25" fillId="0" borderId="0" xfId="0" applyFont="1"/>
    <xf numFmtId="0" fontId="6" fillId="0" borderId="24" xfId="0" applyFont="1" applyBorder="1" applyAlignment="1">
      <alignment horizontal="left" vertical="center" wrapText="1"/>
    </xf>
    <xf numFmtId="0" fontId="8" fillId="3" borderId="17" xfId="0" applyFont="1" applyFill="1" applyBorder="1" applyAlignment="1">
      <alignment horizontal="center" vertical="center"/>
    </xf>
    <xf numFmtId="49" fontId="23" fillId="0" borderId="4" xfId="0" applyNumberFormat="1" applyFont="1" applyBorder="1" applyAlignment="1">
      <alignment wrapText="1"/>
    </xf>
    <xf numFmtId="0" fontId="6" fillId="0" borderId="4" xfId="0" applyFont="1" applyBorder="1" applyAlignment="1">
      <alignment horizontal="right" vertical="center"/>
    </xf>
    <xf numFmtId="0" fontId="6" fillId="0" borderId="0" xfId="0" applyFont="1"/>
    <xf numFmtId="0" fontId="26"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95252</xdr:colOff>
      <xdr:row>1</xdr:row>
      <xdr:rowOff>76200</xdr:rowOff>
    </xdr:from>
    <xdr:to>
      <xdr:col>18</xdr:col>
      <xdr:colOff>390526</xdr:colOff>
      <xdr:row>5</xdr:row>
      <xdr:rowOff>174883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4477" y="762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66"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113"/>
  <sheetViews>
    <sheetView tabSelected="1" zoomScale="84" workbookViewId="0">
      <selection activeCell="D14" sqref="D14"/>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6" width="19" style="2" customWidth="1"/>
    <col min="17"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196"/>
      <c r="C2" s="196"/>
      <c r="D2" s="257"/>
      <c r="E2" s="257"/>
      <c r="F2" s="257"/>
      <c r="G2" s="257"/>
      <c r="H2" s="257"/>
      <c r="I2" s="257"/>
      <c r="J2" s="257"/>
      <c r="K2" s="257"/>
      <c r="L2" s="257"/>
      <c r="M2" s="257"/>
      <c r="N2" s="257"/>
      <c r="O2" s="257"/>
      <c r="P2" s="257"/>
      <c r="Q2" s="257"/>
      <c r="R2" s="257"/>
      <c r="S2" s="257"/>
      <c r="T2" s="257"/>
      <c r="U2" s="257"/>
    </row>
    <row r="3" spans="1:28" ht="14.25" customHeight="1" x14ac:dyDescent="0.2">
      <c r="B3" s="196"/>
      <c r="C3" s="196"/>
      <c r="D3" s="257"/>
      <c r="E3" s="257"/>
      <c r="F3" s="257"/>
      <c r="G3" s="257"/>
      <c r="H3" s="257"/>
      <c r="I3" s="257"/>
      <c r="J3" s="257"/>
      <c r="K3" s="257"/>
      <c r="L3" s="257"/>
      <c r="M3" s="257"/>
      <c r="N3" s="257"/>
      <c r="O3" s="257"/>
      <c r="P3" s="257"/>
      <c r="Q3" s="257"/>
      <c r="R3" s="257"/>
      <c r="S3" s="257"/>
      <c r="T3" s="257"/>
      <c r="U3" s="257"/>
    </row>
    <row r="4" spans="1:28" ht="17.25" customHeight="1" x14ac:dyDescent="0.2">
      <c r="A4" s="8"/>
      <c r="B4" s="196"/>
      <c r="C4" s="196"/>
      <c r="D4" s="257"/>
      <c r="E4" s="257"/>
      <c r="F4" s="257"/>
      <c r="G4" s="257"/>
      <c r="H4" s="257"/>
      <c r="I4" s="257"/>
      <c r="J4" s="257"/>
      <c r="K4" s="257"/>
      <c r="L4" s="257"/>
      <c r="M4" s="257"/>
      <c r="N4" s="257"/>
      <c r="O4" s="257"/>
      <c r="P4" s="257"/>
      <c r="Q4" s="257"/>
      <c r="R4" s="257"/>
      <c r="S4" s="257"/>
      <c r="T4" s="257"/>
      <c r="U4" s="257"/>
    </row>
    <row r="5" spans="1:28" ht="17.25" customHeight="1" x14ac:dyDescent="0.2">
      <c r="A5" s="8"/>
      <c r="B5" s="197"/>
      <c r="C5" s="197"/>
      <c r="D5" s="257"/>
      <c r="E5" s="257"/>
      <c r="F5" s="257"/>
      <c r="G5" s="257"/>
      <c r="H5" s="257"/>
      <c r="I5" s="257"/>
      <c r="J5" s="257"/>
      <c r="K5" s="257"/>
      <c r="L5" s="257"/>
      <c r="M5" s="257"/>
      <c r="N5" s="257"/>
      <c r="O5" s="257"/>
      <c r="P5" s="257"/>
      <c r="Q5" s="257"/>
      <c r="R5" s="257"/>
      <c r="S5" s="257"/>
      <c r="T5" s="257"/>
      <c r="U5" s="257"/>
    </row>
    <row r="6" spans="1:28" ht="17.25" customHeight="1" x14ac:dyDescent="0.2">
      <c r="A6" s="8"/>
      <c r="B6" s="195"/>
      <c r="C6" s="195"/>
      <c r="D6" s="257"/>
      <c r="E6" s="257"/>
      <c r="F6" s="257"/>
      <c r="G6" s="257"/>
      <c r="H6" s="257"/>
      <c r="I6" s="257"/>
      <c r="J6" s="257"/>
      <c r="K6" s="257"/>
      <c r="L6" s="257"/>
      <c r="M6" s="257"/>
      <c r="N6" s="257"/>
      <c r="O6" s="257"/>
      <c r="P6" s="257"/>
      <c r="Q6" s="257"/>
      <c r="R6" s="257"/>
      <c r="S6" s="257"/>
      <c r="T6" s="257"/>
      <c r="U6" s="257"/>
    </row>
    <row r="7" spans="1:28" ht="15" customHeight="1" x14ac:dyDescent="0.2">
      <c r="A7" s="9"/>
      <c r="D7" s="257"/>
      <c r="E7" s="257"/>
      <c r="F7" s="257"/>
      <c r="G7" s="257"/>
      <c r="H7" s="257"/>
      <c r="I7" s="257"/>
      <c r="J7" s="257"/>
      <c r="K7" s="257"/>
      <c r="L7" s="257"/>
      <c r="M7" s="257"/>
      <c r="N7" s="257"/>
      <c r="O7" s="257"/>
      <c r="P7" s="257"/>
      <c r="Q7" s="257"/>
      <c r="R7" s="257"/>
      <c r="S7" s="257"/>
      <c r="T7" s="257"/>
      <c r="U7" s="257"/>
      <c r="V7" s="9"/>
      <c r="W7" s="11"/>
      <c r="X7" s="11"/>
      <c r="Y7" s="11"/>
      <c r="Z7" s="11"/>
      <c r="AA7" s="11"/>
      <c r="AB7" s="11"/>
    </row>
    <row r="8" spans="1:28" ht="15" customHeight="1" x14ac:dyDescent="0.2">
      <c r="A8" s="9"/>
      <c r="F8" s="6"/>
      <c r="T8" s="258"/>
      <c r="U8" s="258"/>
      <c r="V8" s="11"/>
      <c r="W8" s="258" t="s">
        <v>244</v>
      </c>
      <c r="X8" s="258"/>
      <c r="Y8" s="258"/>
      <c r="Z8" s="11"/>
      <c r="AA8" s="11"/>
      <c r="AB8" s="107"/>
    </row>
    <row r="9" spans="1:28" ht="18" customHeight="1" x14ac:dyDescent="0.2">
      <c r="A9" s="9"/>
      <c r="B9" s="259" t="s">
        <v>257</v>
      </c>
      <c r="C9" s="259"/>
      <c r="D9" s="259"/>
      <c r="E9" s="259"/>
      <c r="F9" s="259"/>
      <c r="G9" s="259"/>
      <c r="H9" s="259"/>
      <c r="I9" s="259"/>
      <c r="J9" s="259"/>
      <c r="K9" s="259"/>
      <c r="L9" s="259"/>
      <c r="M9" s="259"/>
      <c r="T9" s="11"/>
      <c r="U9" s="11"/>
      <c r="V9" s="11" t="s">
        <v>243</v>
      </c>
      <c r="W9" s="258" t="s">
        <v>454</v>
      </c>
      <c r="X9" s="258"/>
      <c r="Y9" s="258"/>
      <c r="Z9" s="258"/>
      <c r="AA9" s="11"/>
      <c r="AB9" s="107"/>
    </row>
    <row r="10" spans="1:28" ht="18.75" x14ac:dyDescent="0.3">
      <c r="A10" s="9"/>
      <c r="B10" s="236" t="s">
        <v>455</v>
      </c>
      <c r="C10" s="227"/>
      <c r="D10" s="227"/>
      <c r="E10" s="104"/>
      <c r="F10" s="4"/>
      <c r="G10" s="13"/>
      <c r="H10" s="13"/>
      <c r="I10" s="13"/>
      <c r="J10" s="2"/>
      <c r="K10" s="2"/>
      <c r="L10" s="2"/>
      <c r="M10" s="13"/>
      <c r="T10" s="11"/>
      <c r="U10" s="11"/>
      <c r="V10" s="258"/>
      <c r="W10" s="258"/>
      <c r="X10" s="258"/>
      <c r="Y10" s="258"/>
      <c r="Z10" s="258"/>
      <c r="AA10" s="258"/>
      <c r="AB10" s="107"/>
    </row>
    <row r="11" spans="1:28" ht="18.75" x14ac:dyDescent="0.2">
      <c r="A11" s="9"/>
      <c r="B11" s="9"/>
      <c r="C11" s="9"/>
      <c r="D11" s="10"/>
      <c r="E11" s="10"/>
      <c r="F11" s="4"/>
      <c r="G11" s="13"/>
      <c r="H11" s="13"/>
      <c r="I11" s="13"/>
      <c r="J11" s="2"/>
      <c r="K11" s="2"/>
      <c r="L11" s="2"/>
      <c r="M11" s="13"/>
      <c r="T11" s="11"/>
      <c r="U11" s="11"/>
      <c r="V11" s="9"/>
      <c r="W11" s="9"/>
      <c r="X11" s="9"/>
      <c r="Y11" s="9"/>
      <c r="Z11" s="9"/>
      <c r="AA11" s="9"/>
      <c r="AB11" s="107"/>
    </row>
    <row r="12" spans="1:28" ht="18.75" x14ac:dyDescent="0.2">
      <c r="A12" s="9"/>
      <c r="B12" s="9"/>
      <c r="C12" s="9"/>
      <c r="D12" s="10"/>
      <c r="E12" s="10"/>
      <c r="F12" s="4"/>
      <c r="G12" s="13"/>
      <c r="H12" s="13"/>
      <c r="I12" s="13"/>
      <c r="J12" s="2"/>
      <c r="K12" s="2"/>
      <c r="L12" s="2"/>
      <c r="M12" s="13"/>
      <c r="T12" s="11"/>
      <c r="U12" s="11"/>
      <c r="V12" s="9"/>
      <c r="W12" s="9"/>
      <c r="X12" s="9"/>
      <c r="Y12" s="9"/>
      <c r="Z12" s="9"/>
      <c r="AA12" s="9"/>
      <c r="AB12" s="107"/>
    </row>
    <row r="13" spans="1:28" ht="18.75" x14ac:dyDescent="0.2">
      <c r="A13" s="9"/>
      <c r="B13" s="9"/>
      <c r="C13" s="9"/>
      <c r="D13" s="10"/>
      <c r="E13" s="10"/>
      <c r="F13" s="4"/>
      <c r="G13" s="13"/>
      <c r="H13" s="13"/>
      <c r="I13" s="13"/>
      <c r="J13" s="2"/>
      <c r="K13" s="2"/>
      <c r="L13" s="2"/>
      <c r="M13" s="13"/>
      <c r="T13" s="11"/>
      <c r="U13" s="11"/>
      <c r="V13" s="9"/>
      <c r="W13" s="9"/>
      <c r="X13" s="9"/>
      <c r="Y13" s="9"/>
      <c r="Z13" s="9"/>
      <c r="AA13" s="9"/>
      <c r="AB13" s="107"/>
    </row>
    <row r="14" spans="1:28" ht="18.75" x14ac:dyDescent="0.2">
      <c r="A14" s="9"/>
      <c r="B14" s="9"/>
      <c r="C14" s="9"/>
      <c r="D14" s="10"/>
      <c r="E14" s="10"/>
      <c r="F14" s="4"/>
      <c r="G14" s="13"/>
      <c r="H14" s="13"/>
      <c r="I14" s="13"/>
      <c r="J14" s="2"/>
      <c r="K14" s="2"/>
      <c r="L14" s="2"/>
      <c r="M14" s="13"/>
      <c r="T14" s="11"/>
      <c r="U14" s="11"/>
      <c r="V14" s="9"/>
      <c r="W14" s="9"/>
      <c r="X14" s="9"/>
      <c r="Y14" s="9"/>
      <c r="Z14" s="9"/>
      <c r="AA14" s="9"/>
      <c r="AB14" s="107"/>
    </row>
    <row r="15" spans="1:28" ht="18.75" x14ac:dyDescent="0.2">
      <c r="A15" s="9"/>
      <c r="B15" s="9"/>
      <c r="C15" s="9"/>
      <c r="D15" s="10"/>
      <c r="E15" s="10"/>
      <c r="F15" s="4"/>
      <c r="G15" s="13"/>
      <c r="H15" s="13"/>
      <c r="I15" s="13"/>
      <c r="J15" s="2"/>
      <c r="K15" s="2"/>
      <c r="L15" s="2"/>
      <c r="M15" s="13"/>
      <c r="T15" s="11"/>
      <c r="U15" s="11"/>
      <c r="V15" s="9"/>
      <c r="W15" s="9"/>
      <c r="X15" s="9"/>
      <c r="Y15" s="9"/>
      <c r="Z15" s="9"/>
      <c r="AA15" s="9"/>
      <c r="AB15" s="107"/>
    </row>
    <row r="16" spans="1:28" ht="18.75" x14ac:dyDescent="0.2">
      <c r="A16" s="9"/>
      <c r="B16" s="9"/>
      <c r="C16" s="9"/>
      <c r="D16" s="10"/>
      <c r="E16" s="10"/>
      <c r="F16" s="4"/>
      <c r="G16" s="13"/>
      <c r="H16" s="13"/>
      <c r="I16" s="13"/>
      <c r="J16" s="2"/>
      <c r="K16" s="2"/>
      <c r="L16" s="2"/>
      <c r="M16" s="13"/>
      <c r="T16" s="11"/>
      <c r="U16" s="11"/>
      <c r="V16" s="9"/>
      <c r="W16" s="9"/>
      <c r="X16" s="9"/>
      <c r="Y16" s="9"/>
      <c r="Z16" s="9"/>
      <c r="AA16" s="9"/>
      <c r="AB16" s="107"/>
    </row>
    <row r="17" spans="1:155" ht="18.75" x14ac:dyDescent="0.2">
      <c r="A17" s="2"/>
      <c r="B17" s="2"/>
      <c r="D17" s="4"/>
      <c r="E17" s="14"/>
      <c r="F17" s="4"/>
      <c r="G17" s="13"/>
      <c r="H17" s="13"/>
      <c r="I17" s="13"/>
      <c r="J17" s="2"/>
      <c r="K17" s="2"/>
      <c r="L17" s="2"/>
      <c r="M17" s="13"/>
      <c r="T17" s="15"/>
      <c r="U17" s="15"/>
      <c r="V17" s="15"/>
      <c r="W17" s="11"/>
      <c r="X17" s="11"/>
      <c r="Y17" s="11"/>
      <c r="Z17" s="11"/>
      <c r="AA17" s="11"/>
      <c r="AB17" s="16"/>
    </row>
    <row r="18" spans="1:155" ht="20.25" x14ac:dyDescent="0.2">
      <c r="A18" s="2"/>
      <c r="B18" s="2"/>
      <c r="C18" s="260" t="s">
        <v>429</v>
      </c>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13"/>
    </row>
    <row r="19" spans="1:155" ht="18.600000000000001" customHeight="1" x14ac:dyDescent="0.2">
      <c r="A19" s="2"/>
      <c r="B19" s="2"/>
      <c r="D19" s="12"/>
      <c r="F19" s="6"/>
      <c r="G19" s="13"/>
      <c r="H19" s="13"/>
      <c r="I19" s="13"/>
      <c r="J19" s="2"/>
      <c r="K19" s="2"/>
      <c r="L19" s="2"/>
      <c r="M19" s="13"/>
      <c r="O19" s="260"/>
      <c r="P19" s="260"/>
      <c r="Q19" s="260"/>
      <c r="R19" s="260"/>
      <c r="S19" s="260"/>
      <c r="T19" s="13"/>
      <c r="U19" s="13"/>
      <c r="V19" s="13"/>
      <c r="W19" s="13"/>
      <c r="X19" s="13"/>
      <c r="Y19" s="13"/>
      <c r="Z19" s="13"/>
      <c r="AA19" s="13"/>
    </row>
    <row r="20" spans="1:155" ht="10.5" customHeight="1" x14ac:dyDescent="0.2">
      <c r="A20" s="2"/>
      <c r="B20" s="2"/>
      <c r="D20" s="2"/>
      <c r="F20" s="2"/>
      <c r="G20" s="2"/>
      <c r="H20" s="2"/>
      <c r="I20" s="2"/>
      <c r="J20" s="2"/>
      <c r="K20" s="2"/>
      <c r="L20" s="2"/>
      <c r="M20" s="2"/>
      <c r="T20" s="13"/>
      <c r="U20" s="13"/>
      <c r="V20" s="13"/>
      <c r="W20" s="13"/>
      <c r="X20" s="13"/>
      <c r="Y20" s="13"/>
      <c r="Z20" s="13"/>
      <c r="AA20" s="13"/>
    </row>
    <row r="21" spans="1:155" ht="10.5" customHeight="1" x14ac:dyDescent="0.2">
      <c r="A21" s="2"/>
      <c r="B21" s="2"/>
      <c r="D21" s="2"/>
      <c r="F21" s="2"/>
      <c r="G21" s="2"/>
      <c r="H21" s="2"/>
      <c r="I21" s="2"/>
      <c r="J21" s="2"/>
      <c r="K21" s="2"/>
      <c r="L21" s="2"/>
      <c r="M21" s="2"/>
      <c r="T21" s="13"/>
      <c r="U21" s="13"/>
      <c r="V21" s="13"/>
      <c r="W21" s="13"/>
      <c r="X21" s="13"/>
      <c r="Y21" s="13"/>
      <c r="Z21" s="13"/>
      <c r="AA21" s="13"/>
    </row>
    <row r="22" spans="1:155" ht="10.5" customHeight="1" x14ac:dyDescent="0.2">
      <c r="A22" s="2"/>
      <c r="B22" s="2"/>
      <c r="D22" s="2"/>
      <c r="F22" s="2"/>
      <c r="G22" s="2"/>
      <c r="H22" s="2"/>
      <c r="I22" s="2"/>
      <c r="J22" s="2"/>
      <c r="K22" s="2"/>
      <c r="L22" s="2"/>
      <c r="M22" s="2"/>
      <c r="T22" s="13"/>
      <c r="U22" s="13"/>
      <c r="V22" s="13"/>
      <c r="W22" s="13"/>
      <c r="X22" s="13"/>
      <c r="Y22" s="13"/>
      <c r="Z22" s="13"/>
      <c r="AA22" s="13"/>
    </row>
    <row r="23" spans="1:155" ht="15" customHeight="1" x14ac:dyDescent="0.2">
      <c r="A23" s="2"/>
      <c r="B23" s="2"/>
      <c r="D23" s="2"/>
      <c r="F23" s="2"/>
      <c r="G23" s="2"/>
      <c r="H23" s="2"/>
      <c r="I23" s="2"/>
      <c r="J23" s="2"/>
      <c r="K23" s="2"/>
      <c r="L23" s="2"/>
      <c r="M23" s="2"/>
      <c r="O23" s="6"/>
      <c r="P23" s="6"/>
      <c r="T23" s="13"/>
      <c r="U23" s="13"/>
      <c r="V23" s="13"/>
      <c r="W23" s="13"/>
      <c r="X23" s="13"/>
      <c r="Y23" s="13"/>
      <c r="Z23" s="13"/>
      <c r="AA23" s="13"/>
    </row>
    <row r="24" spans="1:155" ht="17.25" customHeight="1" x14ac:dyDescent="0.2">
      <c r="A24" s="2"/>
      <c r="B24" s="169"/>
      <c r="C24" s="171"/>
      <c r="D24" s="17"/>
      <c r="F24" s="6"/>
      <c r="G24" s="13"/>
      <c r="H24" s="13"/>
      <c r="I24" s="13"/>
      <c r="J24" s="2"/>
      <c r="K24" s="2"/>
      <c r="L24" s="2"/>
      <c r="M24" s="13"/>
      <c r="T24" s="13"/>
      <c r="U24" s="13"/>
      <c r="V24" s="13"/>
      <c r="W24" s="13"/>
      <c r="X24" s="13"/>
      <c r="Y24" s="13"/>
      <c r="Z24" s="13"/>
      <c r="AA24" s="13"/>
    </row>
    <row r="25" spans="1:155" ht="12.75" customHeight="1" x14ac:dyDescent="0.2">
      <c r="A25" s="2"/>
      <c r="B25" s="18"/>
      <c r="C25" s="18"/>
      <c r="D25" s="18"/>
      <c r="F25" s="6"/>
      <c r="G25" s="13"/>
      <c r="H25" s="13"/>
      <c r="I25" s="13"/>
      <c r="J25" s="2"/>
      <c r="K25" s="2"/>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426</v>
      </c>
      <c r="J27" s="22" t="s">
        <v>2</v>
      </c>
      <c r="K27" s="22" t="s">
        <v>57</v>
      </c>
      <c r="L27" s="22" t="s">
        <v>298</v>
      </c>
      <c r="M27" s="21" t="s">
        <v>3</v>
      </c>
      <c r="N27" s="112" t="s">
        <v>4</v>
      </c>
      <c r="O27" s="19" t="s">
        <v>5</v>
      </c>
      <c r="P27" s="22" t="s">
        <v>426</v>
      </c>
      <c r="Q27" s="21" t="s">
        <v>2</v>
      </c>
      <c r="R27" s="22" t="s">
        <v>57</v>
      </c>
      <c r="S27" s="22" t="s">
        <v>298</v>
      </c>
      <c r="T27" s="23"/>
      <c r="U27" s="24"/>
      <c r="V27" s="24"/>
      <c r="W27" s="261"/>
      <c r="X27" s="261"/>
      <c r="Y27" s="13"/>
      <c r="Z27" s="13"/>
      <c r="AA27" s="13"/>
      <c r="AC27" s="3"/>
      <c r="AD27" s="3"/>
    </row>
    <row r="28" spans="1:155" s="1" customFormat="1" ht="116.25" customHeight="1" thickBot="1" x14ac:dyDescent="0.25">
      <c r="A28" s="237" t="s">
        <v>6</v>
      </c>
      <c r="B28" s="239" t="s">
        <v>7</v>
      </c>
      <c r="C28" s="253" t="s">
        <v>8</v>
      </c>
      <c r="D28" s="253" t="s">
        <v>9</v>
      </c>
      <c r="E28" s="26" t="s">
        <v>10</v>
      </c>
      <c r="F28" s="27" t="s">
        <v>251</v>
      </c>
      <c r="G28" s="216" t="s">
        <v>303</v>
      </c>
      <c r="H28" s="29" t="s">
        <v>11</v>
      </c>
      <c r="I28" s="28" t="s">
        <v>427</v>
      </c>
      <c r="J28" s="28" t="s">
        <v>12</v>
      </c>
      <c r="K28" s="28" t="s">
        <v>261</v>
      </c>
      <c r="L28" s="28" t="s">
        <v>13</v>
      </c>
      <c r="M28" s="30" t="s">
        <v>253</v>
      </c>
      <c r="N28" s="216" t="s">
        <v>303</v>
      </c>
      <c r="O28" s="30" t="s">
        <v>304</v>
      </c>
      <c r="P28" s="28" t="s">
        <v>427</v>
      </c>
      <c r="Q28" s="31" t="s">
        <v>305</v>
      </c>
      <c r="R28" s="31" t="s">
        <v>261</v>
      </c>
      <c r="S28" s="28" t="s">
        <v>306</v>
      </c>
      <c r="T28" s="32" t="s">
        <v>14</v>
      </c>
      <c r="U28" s="255" t="s">
        <v>15</v>
      </c>
      <c r="V28" s="245" t="s">
        <v>16</v>
      </c>
      <c r="W28" s="246" t="s">
        <v>17</v>
      </c>
      <c r="X28" s="248" t="s">
        <v>18</v>
      </c>
      <c r="Y28" s="250" t="s">
        <v>19</v>
      </c>
      <c r="Z28" s="250" t="s">
        <v>20</v>
      </c>
      <c r="AA28" s="2"/>
    </row>
    <row r="29" spans="1:155" s="1" customFormat="1" ht="113.25" customHeight="1" thickBot="1" x14ac:dyDescent="0.25">
      <c r="A29" s="238"/>
      <c r="B29" s="240"/>
      <c r="C29" s="254"/>
      <c r="D29" s="254"/>
      <c r="E29" s="217"/>
      <c r="F29" s="42" t="s">
        <v>21</v>
      </c>
      <c r="G29" s="34" t="s">
        <v>21</v>
      </c>
      <c r="H29" s="34" t="s">
        <v>21</v>
      </c>
      <c r="I29" s="35"/>
      <c r="J29" s="35" t="s">
        <v>21</v>
      </c>
      <c r="K29" s="35" t="s">
        <v>21</v>
      </c>
      <c r="L29" s="35" t="s">
        <v>21</v>
      </c>
      <c r="M29" s="25" t="s">
        <v>22</v>
      </c>
      <c r="N29" s="25" t="s">
        <v>22</v>
      </c>
      <c r="O29" s="25" t="s">
        <v>22</v>
      </c>
      <c r="P29" s="25" t="s">
        <v>22</v>
      </c>
      <c r="Q29" s="25" t="s">
        <v>22</v>
      </c>
      <c r="R29" s="25" t="s">
        <v>22</v>
      </c>
      <c r="S29" s="25" t="s">
        <v>22</v>
      </c>
      <c r="T29" s="36" t="s">
        <v>22</v>
      </c>
      <c r="U29" s="256"/>
      <c r="V29" s="245"/>
      <c r="W29" s="247"/>
      <c r="X29" s="249"/>
      <c r="Y29" s="251"/>
      <c r="Z29" s="252"/>
      <c r="AA29" s="2"/>
    </row>
    <row r="30" spans="1:155" s="37" customFormat="1" ht="57.75" customHeight="1" thickBot="1" x14ac:dyDescent="0.25">
      <c r="A30" s="38"/>
      <c r="B30" s="39"/>
      <c r="C30" s="38"/>
      <c r="D30" s="40"/>
      <c r="E30" s="41"/>
      <c r="F30" s="35"/>
      <c r="G30" s="42"/>
      <c r="H30" s="43"/>
      <c r="I30" s="226"/>
      <c r="J30" s="42"/>
      <c r="K30" s="42"/>
      <c r="L30" s="42"/>
      <c r="M30" s="38" t="s">
        <v>23</v>
      </c>
      <c r="N30" s="38" t="s">
        <v>24</v>
      </c>
      <c r="O30" s="38" t="s">
        <v>24</v>
      </c>
      <c r="P30" s="38" t="s">
        <v>24</v>
      </c>
      <c r="Q30" s="38" t="s">
        <v>25</v>
      </c>
      <c r="R30" s="38" t="s">
        <v>25</v>
      </c>
      <c r="S30" s="38" t="s">
        <v>25</v>
      </c>
      <c r="T30" s="40" t="s">
        <v>26</v>
      </c>
      <c r="U30" s="44"/>
      <c r="V30" s="39"/>
      <c r="W30" s="44"/>
      <c r="X30" s="45"/>
      <c r="Y30" s="46" t="s">
        <v>297</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53000</v>
      </c>
      <c r="H31" s="49">
        <v>862000</v>
      </c>
      <c r="I31" s="50"/>
      <c r="J31" s="50">
        <v>157000</v>
      </c>
      <c r="K31" s="49">
        <v>48000</v>
      </c>
      <c r="L31" s="49">
        <v>15000</v>
      </c>
      <c r="M31" s="51">
        <f>F31/1.09</f>
        <v>0</v>
      </c>
      <c r="N31" s="51">
        <f t="shared" ref="N31:S31" si="0">G31/1.11</f>
        <v>47747.747747747744</v>
      </c>
      <c r="O31" s="51">
        <f t="shared" si="0"/>
        <v>776576.57657657645</v>
      </c>
      <c r="P31" s="51">
        <f t="shared" si="0"/>
        <v>0</v>
      </c>
      <c r="Q31" s="51">
        <f t="shared" si="0"/>
        <v>141441.44144144142</v>
      </c>
      <c r="R31" s="51">
        <f t="shared" si="0"/>
        <v>43243.24324324324</v>
      </c>
      <c r="S31" s="51">
        <f t="shared" si="0"/>
        <v>13513.513513513511</v>
      </c>
      <c r="T31" s="52">
        <f>N31+O31+Q31+R31+S31</f>
        <v>1022522.5225225223</v>
      </c>
      <c r="U31" s="53" t="s">
        <v>30</v>
      </c>
      <c r="V31" s="54" t="s">
        <v>339</v>
      </c>
      <c r="W31" s="55" t="s">
        <v>326</v>
      </c>
      <c r="X31" s="56" t="s">
        <v>335</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47747.747747747744</v>
      </c>
      <c r="O32" s="63">
        <f t="shared" si="1"/>
        <v>776576.57657657645</v>
      </c>
      <c r="P32" s="51">
        <f>I32/1.11</f>
        <v>0</v>
      </c>
      <c r="Q32" s="63">
        <f t="shared" si="1"/>
        <v>141441.44144144142</v>
      </c>
      <c r="R32" s="63">
        <f t="shared" si="1"/>
        <v>43243.24324324324</v>
      </c>
      <c r="S32" s="63">
        <f t="shared" si="1"/>
        <v>13513.513513513511</v>
      </c>
      <c r="T32" s="63">
        <f>SUM(N32:S32)</f>
        <v>1022522.5225225223</v>
      </c>
      <c r="U32" s="64"/>
      <c r="V32" s="64"/>
      <c r="W32" s="65"/>
      <c r="X32" s="66"/>
      <c r="Y32" s="67"/>
      <c r="Z32" s="67"/>
      <c r="AA32" s="68"/>
    </row>
    <row r="33" spans="1:253" s="181" customFormat="1" ht="109.5" customHeight="1" thickBot="1" x14ac:dyDescent="0.25">
      <c r="A33" s="42">
        <v>3</v>
      </c>
      <c r="B33" s="33" t="s">
        <v>34</v>
      </c>
      <c r="C33" s="40">
        <v>2</v>
      </c>
      <c r="D33" s="69" t="s">
        <v>35</v>
      </c>
      <c r="E33" s="40" t="s">
        <v>36</v>
      </c>
      <c r="F33" s="86">
        <v>0</v>
      </c>
      <c r="G33" s="71"/>
      <c r="H33" s="70"/>
      <c r="I33" s="70">
        <v>260000</v>
      </c>
      <c r="J33" s="71"/>
      <c r="K33" s="180"/>
      <c r="L33" s="180"/>
      <c r="M33" s="176">
        <f t="shared" ref="M33:S33" si="2">F33/1.21</f>
        <v>0</v>
      </c>
      <c r="N33" s="176">
        <f t="shared" si="2"/>
        <v>0</v>
      </c>
      <c r="O33" s="176">
        <f t="shared" si="2"/>
        <v>0</v>
      </c>
      <c r="P33" s="176">
        <f t="shared" si="2"/>
        <v>214876.03305785125</v>
      </c>
      <c r="Q33" s="176">
        <f t="shared" si="2"/>
        <v>0</v>
      </c>
      <c r="R33" s="176">
        <f t="shared" si="2"/>
        <v>0</v>
      </c>
      <c r="S33" s="176">
        <f t="shared" si="2"/>
        <v>0</v>
      </c>
      <c r="T33" s="52">
        <f t="shared" ref="T33:T45" si="3">SUM(M33:S33)</f>
        <v>214876.03305785125</v>
      </c>
      <c r="U33" s="54" t="s">
        <v>37</v>
      </c>
      <c r="V33" s="54" t="s">
        <v>38</v>
      </c>
      <c r="W33" s="84" t="s">
        <v>323</v>
      </c>
      <c r="X33" s="178" t="s">
        <v>330</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260000</v>
      </c>
      <c r="J34" s="49"/>
      <c r="K34" s="72"/>
      <c r="L34" s="72"/>
      <c r="M34" s="51">
        <f t="shared" ref="M34:S34" si="4">SUM(M33)</f>
        <v>0</v>
      </c>
      <c r="N34" s="51">
        <f t="shared" si="4"/>
        <v>0</v>
      </c>
      <c r="O34" s="176">
        <f>H34/1.21</f>
        <v>0</v>
      </c>
      <c r="P34" s="176">
        <f>I34/1.21</f>
        <v>214876.03305785125</v>
      </c>
      <c r="Q34" s="51">
        <f t="shared" si="4"/>
        <v>0</v>
      </c>
      <c r="R34" s="51">
        <f t="shared" si="4"/>
        <v>0</v>
      </c>
      <c r="S34" s="51">
        <f t="shared" si="4"/>
        <v>0</v>
      </c>
      <c r="T34" s="52">
        <f t="shared" si="3"/>
        <v>214876.03305785125</v>
      </c>
      <c r="U34" s="54"/>
      <c r="V34" s="54"/>
      <c r="W34" s="73"/>
      <c r="X34" s="77"/>
      <c r="Y34" s="74"/>
      <c r="Z34" s="75"/>
      <c r="AA34" s="13"/>
    </row>
    <row r="35" spans="1:253" ht="93" customHeight="1" thickBot="1" x14ac:dyDescent="0.25">
      <c r="A35" s="42">
        <v>5</v>
      </c>
      <c r="B35" s="78" t="s">
        <v>40</v>
      </c>
      <c r="C35" s="34">
        <v>3</v>
      </c>
      <c r="D35" s="60" t="s">
        <v>368</v>
      </c>
      <c r="E35" s="222" t="s">
        <v>369</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219" t="s">
        <v>332</v>
      </c>
      <c r="X35" s="56" t="s">
        <v>326</v>
      </c>
      <c r="Y35" s="80" t="s">
        <v>42</v>
      </c>
      <c r="Z35" s="75" t="s">
        <v>32</v>
      </c>
      <c r="AA35" s="13"/>
    </row>
    <row r="36" spans="1:253" ht="96" customHeight="1" thickBot="1" x14ac:dyDescent="0.25">
      <c r="A36" s="42">
        <v>6</v>
      </c>
      <c r="B36" s="78" t="s">
        <v>40</v>
      </c>
      <c r="C36" s="42">
        <v>4</v>
      </c>
      <c r="D36" s="60" t="s">
        <v>43</v>
      </c>
      <c r="E36" s="38" t="s">
        <v>44</v>
      </c>
      <c r="F36" s="79">
        <v>309000</v>
      </c>
      <c r="G36" s="49"/>
      <c r="H36" s="70">
        <v>290000</v>
      </c>
      <c r="I36" s="70"/>
      <c r="J36" s="71">
        <v>12000</v>
      </c>
      <c r="K36" s="71"/>
      <c r="L36" s="79">
        <v>3000</v>
      </c>
      <c r="M36" s="51">
        <f>F36/1.21</f>
        <v>255371.90082644628</v>
      </c>
      <c r="N36" s="51">
        <f>G36/1.21</f>
        <v>0</v>
      </c>
      <c r="O36" s="51">
        <f>H36/1.21</f>
        <v>239669.42148760331</v>
      </c>
      <c r="P36" s="51">
        <f t="shared" ref="P36:P46" si="6">I36/1.21</f>
        <v>0</v>
      </c>
      <c r="Q36" s="51">
        <f t="shared" si="5"/>
        <v>9917.3553719008269</v>
      </c>
      <c r="R36" s="51">
        <f t="shared" si="5"/>
        <v>0</v>
      </c>
      <c r="S36" s="51">
        <f t="shared" si="5"/>
        <v>2479.3388429752067</v>
      </c>
      <c r="T36" s="52">
        <f t="shared" si="3"/>
        <v>507438.01652892563</v>
      </c>
      <c r="U36" s="54" t="s">
        <v>37</v>
      </c>
      <c r="V36" s="54" t="s">
        <v>41</v>
      </c>
      <c r="W36" s="219" t="s">
        <v>405</v>
      </c>
      <c r="X36" s="56" t="s">
        <v>326</v>
      </c>
      <c r="Y36" s="80" t="s">
        <v>42</v>
      </c>
      <c r="Z36" s="75" t="s">
        <v>32</v>
      </c>
      <c r="AA36" s="13"/>
      <c r="AD36" s="3"/>
    </row>
    <row r="37" spans="1:253" ht="96" customHeight="1" thickBot="1" x14ac:dyDescent="0.25">
      <c r="A37" s="42">
        <v>7</v>
      </c>
      <c r="B37" s="78" t="s">
        <v>40</v>
      </c>
      <c r="C37" s="64" t="s">
        <v>389</v>
      </c>
      <c r="D37" s="60" t="s">
        <v>404</v>
      </c>
      <c r="E37" s="38" t="s">
        <v>390</v>
      </c>
      <c r="F37" s="79"/>
      <c r="G37" s="62"/>
      <c r="H37" s="70">
        <v>8000</v>
      </c>
      <c r="I37" s="70"/>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19" t="s">
        <v>333</v>
      </c>
      <c r="X37" s="56" t="s">
        <v>327</v>
      </c>
      <c r="Y37" s="80" t="s">
        <v>42</v>
      </c>
      <c r="Z37" s="75" t="s">
        <v>32</v>
      </c>
      <c r="AA37" s="13"/>
      <c r="AD37" s="3"/>
    </row>
    <row r="38" spans="1:253" ht="96" customHeight="1" thickBot="1" x14ac:dyDescent="0.25">
      <c r="A38" s="42">
        <v>8</v>
      </c>
      <c r="B38" s="78" t="s">
        <v>40</v>
      </c>
      <c r="C38" s="64" t="s">
        <v>406</v>
      </c>
      <c r="D38" s="60" t="s">
        <v>407</v>
      </c>
      <c r="E38" s="38" t="s">
        <v>411</v>
      </c>
      <c r="F38" s="79"/>
      <c r="G38" s="62"/>
      <c r="H38" s="70"/>
      <c r="I38" s="70"/>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56" t="s">
        <v>326</v>
      </c>
      <c r="X38" s="56" t="s">
        <v>326</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255371.90082644628</v>
      </c>
      <c r="N39" s="51">
        <f t="shared" ref="N39:S39" si="12">SUM(N35:N38)</f>
        <v>0</v>
      </c>
      <c r="O39" s="51">
        <f t="shared" si="12"/>
        <v>246280.99173553719</v>
      </c>
      <c r="P39" s="51">
        <f t="shared" si="6"/>
        <v>0</v>
      </c>
      <c r="Q39" s="51">
        <f t="shared" si="12"/>
        <v>18181.818181818184</v>
      </c>
      <c r="R39" s="51">
        <f t="shared" si="12"/>
        <v>4504.5045045045044</v>
      </c>
      <c r="S39" s="51">
        <f t="shared" si="12"/>
        <v>2479.3388429752067</v>
      </c>
      <c r="T39" s="52">
        <f t="shared" si="3"/>
        <v>526818.55409128137</v>
      </c>
      <c r="U39" s="54"/>
      <c r="V39" s="54"/>
      <c r="W39" s="73"/>
      <c r="X39" s="77"/>
      <c r="Y39" s="81"/>
      <c r="Z39" s="44"/>
      <c r="AA39" s="13"/>
    </row>
    <row r="40" spans="1:253" ht="99" customHeight="1" thickBot="1" x14ac:dyDescent="0.25">
      <c r="A40" s="42">
        <v>10</v>
      </c>
      <c r="B40" s="78" t="s">
        <v>46</v>
      </c>
      <c r="C40" s="184">
        <v>5</v>
      </c>
      <c r="D40" s="185" t="s">
        <v>47</v>
      </c>
      <c r="E40" s="186"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242" t="s">
        <v>278</v>
      </c>
      <c r="X40" s="243"/>
      <c r="Y40" s="243"/>
      <c r="Z40" s="244"/>
      <c r="AA40" s="13"/>
    </row>
    <row r="41" spans="1:253" ht="99" customHeight="1" thickBot="1" x14ac:dyDescent="0.25">
      <c r="A41" s="42">
        <v>11</v>
      </c>
      <c r="B41" s="78" t="s">
        <v>46</v>
      </c>
      <c r="C41" s="184">
        <v>6</v>
      </c>
      <c r="D41" s="185" t="s">
        <v>277</v>
      </c>
      <c r="E41" s="186"/>
      <c r="F41" s="207">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242" t="s">
        <v>278</v>
      </c>
      <c r="X41" s="243"/>
      <c r="Y41" s="243"/>
      <c r="Z41" s="244"/>
      <c r="AA41" s="13"/>
    </row>
    <row r="42" spans="1:253" ht="75" customHeight="1" thickBot="1" x14ac:dyDescent="0.25">
      <c r="A42" s="42">
        <v>12</v>
      </c>
      <c r="B42" s="78" t="s">
        <v>46</v>
      </c>
      <c r="C42" s="184">
        <v>7</v>
      </c>
      <c r="D42" s="185" t="s">
        <v>237</v>
      </c>
      <c r="E42" s="186" t="s">
        <v>48</v>
      </c>
      <c r="F42" s="187">
        <v>257776.69</v>
      </c>
      <c r="G42" s="85"/>
      <c r="H42" s="71"/>
      <c r="I42" s="71"/>
      <c r="J42" s="71"/>
      <c r="K42" s="71"/>
      <c r="L42" s="49"/>
      <c r="M42" s="51">
        <f t="shared" ref="M42:O45" si="13">F42/1.21</f>
        <v>213038.58677685951</v>
      </c>
      <c r="N42" s="218">
        <f t="shared" si="13"/>
        <v>0</v>
      </c>
      <c r="O42" s="218">
        <f t="shared" si="13"/>
        <v>0</v>
      </c>
      <c r="P42" s="51">
        <f t="shared" si="6"/>
        <v>0</v>
      </c>
      <c r="Q42" s="218">
        <f t="shared" ref="Q42:S45" si="14">J42/1.21</f>
        <v>0</v>
      </c>
      <c r="R42" s="218">
        <f t="shared" si="14"/>
        <v>0</v>
      </c>
      <c r="S42" s="218">
        <f t="shared" si="14"/>
        <v>0</v>
      </c>
      <c r="T42" s="52">
        <f t="shared" si="3"/>
        <v>213038.58677685951</v>
      </c>
      <c r="U42" s="54" t="s">
        <v>37</v>
      </c>
      <c r="V42" s="54"/>
      <c r="W42" s="84"/>
      <c r="X42" s="77"/>
      <c r="Y42" s="81"/>
      <c r="Z42" s="75"/>
      <c r="AA42" s="13"/>
    </row>
    <row r="43" spans="1:253" ht="99" customHeight="1" thickBot="1" x14ac:dyDescent="0.25">
      <c r="A43" s="42">
        <v>13</v>
      </c>
      <c r="B43" s="78" t="s">
        <v>46</v>
      </c>
      <c r="C43" s="214" t="s">
        <v>372</v>
      </c>
      <c r="D43" s="69" t="s">
        <v>348</v>
      </c>
      <c r="E43" s="212" t="s">
        <v>371</v>
      </c>
      <c r="F43" s="189">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333</v>
      </c>
      <c r="X43" s="155" t="s">
        <v>323</v>
      </c>
      <c r="Y43" s="81" t="s">
        <v>31</v>
      </c>
      <c r="Z43" s="75" t="s">
        <v>370</v>
      </c>
      <c r="AA43" s="13"/>
    </row>
    <row r="44" spans="1:253" ht="89.25" customHeight="1" thickBot="1" x14ac:dyDescent="0.25">
      <c r="A44" s="42">
        <v>14</v>
      </c>
      <c r="B44" s="78" t="s">
        <v>46</v>
      </c>
      <c r="C44" s="184">
        <v>9</v>
      </c>
      <c r="D44" s="185" t="s">
        <v>238</v>
      </c>
      <c r="E44" s="186" t="s">
        <v>239</v>
      </c>
      <c r="F44" s="187">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242" t="s">
        <v>240</v>
      </c>
      <c r="X44" s="243"/>
      <c r="Y44" s="243"/>
      <c r="Z44" s="244"/>
      <c r="AA44" s="13"/>
    </row>
    <row r="45" spans="1:253" ht="113.25" customHeight="1" thickBot="1" x14ac:dyDescent="0.25">
      <c r="A45" s="42">
        <v>15</v>
      </c>
      <c r="B45" s="78" t="s">
        <v>46</v>
      </c>
      <c r="C45" s="184">
        <v>10</v>
      </c>
      <c r="D45" s="188" t="s">
        <v>279</v>
      </c>
      <c r="E45" s="232" t="s">
        <v>288</v>
      </c>
      <c r="F45" s="189">
        <v>89000</v>
      </c>
      <c r="G45" s="85"/>
      <c r="H45" s="86"/>
      <c r="I45" s="86"/>
      <c r="J45" s="86"/>
      <c r="K45" s="86"/>
      <c r="L45" s="62"/>
      <c r="M45" s="51">
        <f t="shared" si="13"/>
        <v>73553.719008264467</v>
      </c>
      <c r="N45" s="51">
        <f t="shared" si="13"/>
        <v>0</v>
      </c>
      <c r="O45" s="51">
        <f t="shared" si="13"/>
        <v>0</v>
      </c>
      <c r="P45" s="51">
        <f t="shared" si="6"/>
        <v>0</v>
      </c>
      <c r="Q45" s="51">
        <f t="shared" si="14"/>
        <v>0</v>
      </c>
      <c r="R45" s="51">
        <f t="shared" si="14"/>
        <v>0</v>
      </c>
      <c r="S45" s="51">
        <f t="shared" si="14"/>
        <v>0</v>
      </c>
      <c r="T45" s="52">
        <f t="shared" si="3"/>
        <v>73553.719008264467</v>
      </c>
      <c r="U45" s="54" t="s">
        <v>37</v>
      </c>
      <c r="V45" s="54" t="s">
        <v>38</v>
      </c>
      <c r="W45" s="155" t="s">
        <v>326</v>
      </c>
      <c r="X45" s="155" t="s">
        <v>335</v>
      </c>
      <c r="Y45" s="81" t="s">
        <v>31</v>
      </c>
      <c r="Z45" s="75" t="s">
        <v>370</v>
      </c>
      <c r="AA45" s="13"/>
    </row>
    <row r="46" spans="1:253" ht="34.5" customHeight="1" thickBot="1" x14ac:dyDescent="0.25">
      <c r="A46" s="42">
        <v>16</v>
      </c>
      <c r="B46" s="78"/>
      <c r="C46" s="42"/>
      <c r="D46" s="40" t="s">
        <v>51</v>
      </c>
      <c r="E46" s="41"/>
      <c r="F46" s="63">
        <f>SUM(F40:F45)</f>
        <v>1273297.23</v>
      </c>
      <c r="G46" s="62"/>
      <c r="H46" s="62"/>
      <c r="I46" s="62"/>
      <c r="J46" s="62"/>
      <c r="K46" s="62"/>
      <c r="L46" s="63"/>
      <c r="M46" s="63">
        <f t="shared" ref="M46:T46" si="15">SUM(M40:M45)</f>
        <v>1052311.7603305785</v>
      </c>
      <c r="N46" s="63">
        <f t="shared" si="15"/>
        <v>0</v>
      </c>
      <c r="O46" s="63">
        <f t="shared" si="15"/>
        <v>0</v>
      </c>
      <c r="P46" s="51">
        <f t="shared" si="6"/>
        <v>0</v>
      </c>
      <c r="Q46" s="63">
        <f t="shared" si="15"/>
        <v>0</v>
      </c>
      <c r="R46" s="63">
        <f t="shared" si="15"/>
        <v>0</v>
      </c>
      <c r="S46" s="63">
        <f t="shared" si="15"/>
        <v>0</v>
      </c>
      <c r="T46" s="63">
        <f t="shared" si="15"/>
        <v>1052311.7603305785</v>
      </c>
      <c r="U46" s="54"/>
      <c r="V46" s="54"/>
      <c r="W46" s="87"/>
      <c r="X46" s="56"/>
      <c r="Y46" s="81"/>
      <c r="Z46" s="75"/>
      <c r="AA46" s="13"/>
    </row>
    <row r="47" spans="1:253" s="88" customFormat="1" ht="37.5" customHeight="1" thickBot="1" x14ac:dyDescent="0.25">
      <c r="A47" s="42">
        <v>19</v>
      </c>
      <c r="B47" s="89"/>
      <c r="C47" s="90"/>
      <c r="D47" s="61" t="s">
        <v>54</v>
      </c>
      <c r="E47" s="41"/>
      <c r="F47" s="91"/>
      <c r="G47" s="91"/>
      <c r="H47" s="91"/>
      <c r="I47" s="91"/>
      <c r="J47" s="91"/>
      <c r="K47" s="91"/>
      <c r="L47" s="91"/>
      <c r="M47" s="63">
        <f>M32+M34+M39+M46</f>
        <v>1307683.6611570248</v>
      </c>
      <c r="N47" s="63">
        <f t="shared" ref="N47:S47" si="16">N32+N34+N39+N46</f>
        <v>47747.747747747744</v>
      </c>
      <c r="O47" s="63">
        <f t="shared" si="16"/>
        <v>1022857.5683121136</v>
      </c>
      <c r="P47" s="63">
        <f t="shared" si="16"/>
        <v>214876.03305785125</v>
      </c>
      <c r="Q47" s="63">
        <f t="shared" si="16"/>
        <v>159623.2596232596</v>
      </c>
      <c r="R47" s="63">
        <f t="shared" si="16"/>
        <v>47747.747747747744</v>
      </c>
      <c r="S47" s="63">
        <f t="shared" si="16"/>
        <v>15992.852356488718</v>
      </c>
      <c r="T47" s="63">
        <f>SUM(M47:S47)</f>
        <v>2816528.8700022339</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97"/>
      <c r="L48" s="97"/>
      <c r="M48" s="101"/>
      <c r="N48" s="97"/>
      <c r="O48" s="97"/>
      <c r="P48" s="97"/>
      <c r="Q48" s="97"/>
      <c r="R48" s="97"/>
      <c r="S48" s="97"/>
      <c r="T48" s="101"/>
      <c r="U48" s="101"/>
      <c r="V48" s="101"/>
      <c r="W48" s="101"/>
      <c r="X48" s="101"/>
      <c r="Y48" s="101"/>
      <c r="Z48" s="101"/>
      <c r="AA48" s="13"/>
    </row>
    <row r="49" spans="1:28" ht="15.75" x14ac:dyDescent="0.25">
      <c r="A49" s="97"/>
      <c r="B49" s="97"/>
      <c r="C49" s="241" t="s">
        <v>248</v>
      </c>
      <c r="D49" s="241"/>
      <c r="E49" s="99"/>
      <c r="F49" s="100"/>
      <c r="G49" s="101"/>
      <c r="H49" s="101"/>
      <c r="I49" s="101"/>
      <c r="J49" s="97"/>
      <c r="K49" s="97"/>
      <c r="L49" s="97"/>
      <c r="M49" s="101"/>
      <c r="Q49" s="102"/>
      <c r="R49" s="102"/>
      <c r="W49" s="101"/>
      <c r="X49" s="241"/>
      <c r="Y49" s="241"/>
      <c r="Z49" s="101"/>
      <c r="AA49" s="101"/>
      <c r="AB49" s="103"/>
    </row>
    <row r="50" spans="1:28" ht="16.5" customHeight="1" x14ac:dyDescent="0.25">
      <c r="A50" s="265" t="s">
        <v>450</v>
      </c>
      <c r="B50" s="265"/>
      <c r="C50" s="265"/>
      <c r="D50" s="265"/>
      <c r="E50" s="265"/>
      <c r="F50" s="100"/>
      <c r="G50" s="101"/>
      <c r="H50" s="101"/>
      <c r="I50" s="101"/>
      <c r="J50" s="97"/>
      <c r="K50" s="97"/>
      <c r="L50" s="97"/>
      <c r="M50" s="101"/>
      <c r="Q50" s="102"/>
      <c r="R50" s="102"/>
      <c r="W50" s="262"/>
      <c r="X50" s="262"/>
      <c r="Y50" s="262"/>
      <c r="Z50" s="262"/>
      <c r="AA50" s="262"/>
      <c r="AB50" s="104"/>
    </row>
    <row r="51" spans="1:28" ht="16.5" customHeight="1" x14ac:dyDescent="0.25">
      <c r="A51" s="99"/>
      <c r="B51" s="99"/>
      <c r="C51" s="99"/>
      <c r="D51" s="99"/>
      <c r="E51" s="99"/>
      <c r="F51" s="100"/>
      <c r="G51" s="101"/>
      <c r="H51" s="101"/>
      <c r="I51" s="101"/>
      <c r="J51" s="97"/>
      <c r="K51" s="97"/>
      <c r="L51" s="97"/>
      <c r="M51" s="101"/>
      <c r="Q51" s="102"/>
      <c r="R51" s="102"/>
      <c r="W51" s="191"/>
      <c r="X51" s="191"/>
      <c r="Y51" s="191"/>
      <c r="Z51" s="191"/>
      <c r="AA51" s="191"/>
      <c r="AB51" s="104"/>
    </row>
    <row r="52" spans="1:28" ht="16.5" customHeight="1" x14ac:dyDescent="0.25">
      <c r="A52" s="99"/>
      <c r="B52" s="99"/>
      <c r="C52" s="99"/>
      <c r="D52" s="99"/>
      <c r="E52" s="99"/>
      <c r="F52" s="100"/>
      <c r="G52" s="101"/>
      <c r="H52" s="101"/>
      <c r="I52" s="101"/>
      <c r="J52" s="97"/>
      <c r="K52" s="97"/>
      <c r="L52" s="97"/>
      <c r="M52" s="101"/>
      <c r="Q52" s="102"/>
      <c r="R52" s="102"/>
      <c r="W52" s="191"/>
      <c r="X52" s="191"/>
      <c r="Y52" s="191"/>
      <c r="Z52" s="191"/>
      <c r="AA52" s="191"/>
      <c r="AB52" s="104"/>
    </row>
    <row r="53" spans="1:28" ht="16.5" customHeight="1" x14ac:dyDescent="0.25">
      <c r="A53" s="99"/>
      <c r="B53" s="99"/>
      <c r="C53" s="99"/>
      <c r="D53" s="99"/>
      <c r="E53" s="99"/>
      <c r="F53" s="100"/>
      <c r="G53" s="101"/>
      <c r="H53" s="101"/>
      <c r="I53" s="101"/>
      <c r="J53" s="97"/>
      <c r="K53" s="97"/>
      <c r="L53" s="97"/>
      <c r="M53" s="101"/>
      <c r="Q53" s="102"/>
      <c r="R53" s="102"/>
      <c r="W53" s="191"/>
      <c r="X53" s="191"/>
      <c r="Y53" s="191"/>
      <c r="Z53" s="191"/>
      <c r="AA53" s="191"/>
      <c r="AB53" s="104"/>
    </row>
    <row r="54" spans="1:28" ht="16.5" customHeight="1" x14ac:dyDescent="0.25">
      <c r="A54" s="99"/>
      <c r="B54" s="99"/>
      <c r="C54" s="99"/>
      <c r="D54" s="99"/>
      <c r="E54" s="99"/>
      <c r="F54" s="100"/>
      <c r="G54" s="101"/>
      <c r="H54" s="101"/>
      <c r="I54" s="101"/>
      <c r="J54" s="97"/>
      <c r="K54" s="97"/>
      <c r="L54" s="97"/>
      <c r="M54" s="101"/>
      <c r="Q54" s="102"/>
      <c r="R54" s="102"/>
      <c r="W54" s="191"/>
      <c r="X54" s="191"/>
      <c r="Y54" s="191"/>
      <c r="Z54" s="191"/>
      <c r="AA54" s="191"/>
      <c r="AB54" s="104"/>
    </row>
    <row r="55" spans="1:28" ht="15.75" customHeight="1" x14ac:dyDescent="0.25">
      <c r="A55" s="99"/>
      <c r="B55" s="99"/>
      <c r="C55" s="99"/>
      <c r="D55" s="99"/>
      <c r="E55" s="99"/>
      <c r="F55" s="100"/>
      <c r="G55" s="101"/>
      <c r="H55" s="101"/>
      <c r="I55" s="101"/>
      <c r="J55" s="97"/>
      <c r="K55" s="97"/>
      <c r="L55" s="97"/>
      <c r="M55" s="101"/>
      <c r="Q55" s="102"/>
      <c r="R55" s="102"/>
      <c r="W55" s="191"/>
      <c r="X55" s="191"/>
      <c r="Y55" s="191"/>
      <c r="Z55" s="191"/>
      <c r="AA55" s="191"/>
      <c r="AB55" s="104"/>
    </row>
    <row r="56" spans="1:28" ht="16.5" customHeight="1" x14ac:dyDescent="0.25">
      <c r="A56" s="99"/>
      <c r="B56" s="99"/>
      <c r="C56" s="99"/>
      <c r="D56" s="99"/>
      <c r="E56" s="99"/>
      <c r="F56" s="100"/>
      <c r="G56" s="101"/>
      <c r="H56" s="101"/>
      <c r="I56" s="101"/>
      <c r="J56" s="97"/>
      <c r="K56" s="97"/>
      <c r="L56" s="97"/>
      <c r="M56" s="101"/>
      <c r="Q56" s="102"/>
      <c r="R56" s="102"/>
      <c r="W56" s="191"/>
      <c r="X56" s="191"/>
      <c r="Y56" s="191"/>
      <c r="Z56" s="191"/>
      <c r="AA56" s="191"/>
      <c r="AB56" s="104"/>
    </row>
    <row r="57" spans="1:28" ht="16.5" customHeight="1" x14ac:dyDescent="0.25">
      <c r="A57" s="99"/>
      <c r="B57" s="99"/>
      <c r="C57" s="99"/>
      <c r="D57" s="99"/>
      <c r="E57" s="99"/>
      <c r="F57" s="100"/>
      <c r="G57" s="101"/>
      <c r="H57" s="101"/>
      <c r="I57" s="101"/>
      <c r="J57" s="97"/>
      <c r="K57" s="97"/>
      <c r="L57" s="97"/>
      <c r="M57" s="101"/>
      <c r="Q57" s="102"/>
      <c r="R57" s="102"/>
      <c r="W57" s="191"/>
      <c r="X57" s="191"/>
      <c r="Y57" s="191"/>
      <c r="Z57" s="191"/>
      <c r="AA57" s="191"/>
      <c r="AB57" s="104"/>
    </row>
    <row r="58" spans="1:28" ht="16.5" customHeight="1" x14ac:dyDescent="0.25">
      <c r="A58" s="99"/>
      <c r="B58" s="99"/>
      <c r="C58" s="99"/>
      <c r="D58" s="99"/>
      <c r="E58" s="99"/>
      <c r="F58" s="100"/>
      <c r="G58" s="101"/>
      <c r="H58" s="101"/>
      <c r="I58" s="101"/>
      <c r="J58" s="97"/>
      <c r="K58" s="97"/>
      <c r="L58" s="97"/>
      <c r="M58" s="101"/>
      <c r="Q58" s="102"/>
      <c r="R58" s="102"/>
      <c r="W58" s="191"/>
      <c r="X58" s="191"/>
      <c r="Y58" s="191"/>
      <c r="Z58" s="191"/>
      <c r="AA58" s="191"/>
      <c r="AB58" s="104"/>
    </row>
    <row r="59" spans="1:28" ht="16.5" customHeight="1" x14ac:dyDescent="0.25">
      <c r="A59" s="99"/>
      <c r="B59" s="99"/>
      <c r="C59" s="99"/>
      <c r="D59" s="99"/>
      <c r="E59" s="99"/>
      <c r="F59" s="100"/>
      <c r="G59" s="101"/>
      <c r="H59" s="101"/>
      <c r="I59" s="101"/>
      <c r="J59" s="97"/>
      <c r="K59" s="97"/>
      <c r="L59" s="97"/>
      <c r="M59" s="101"/>
      <c r="Q59" s="102"/>
      <c r="R59" s="102"/>
      <c r="W59" s="191"/>
      <c r="X59" s="191"/>
      <c r="Y59" s="191"/>
      <c r="Z59" s="191"/>
      <c r="AA59" s="191"/>
      <c r="AB59" s="104"/>
    </row>
    <row r="60" spans="1:28" ht="16.5" customHeight="1" x14ac:dyDescent="0.25">
      <c r="A60" s="99"/>
      <c r="B60" s="99"/>
      <c r="C60" s="99"/>
      <c r="D60" s="99"/>
      <c r="E60" s="99"/>
      <c r="F60" s="100"/>
      <c r="G60" s="101"/>
      <c r="H60" s="101"/>
      <c r="I60" s="101"/>
      <c r="J60" s="97"/>
      <c r="K60" s="97"/>
      <c r="L60" s="97"/>
      <c r="M60" s="101"/>
      <c r="Q60" s="102"/>
      <c r="R60" s="102"/>
      <c r="W60" s="191"/>
      <c r="X60" s="191"/>
      <c r="Y60" s="191"/>
      <c r="Z60" s="191"/>
      <c r="AA60" s="191"/>
      <c r="AB60" s="104"/>
    </row>
    <row r="61" spans="1:28" ht="16.5" customHeight="1" x14ac:dyDescent="0.25">
      <c r="A61" s="99"/>
      <c r="B61" s="99"/>
      <c r="C61" s="264" t="s">
        <v>255</v>
      </c>
      <c r="D61" s="264"/>
      <c r="E61" s="264"/>
      <c r="F61" s="264"/>
      <c r="G61" s="101"/>
      <c r="H61" s="101"/>
      <c r="I61" s="101"/>
      <c r="J61" s="97"/>
      <c r="K61" s="97"/>
      <c r="L61" s="97"/>
      <c r="M61" s="101"/>
      <c r="Q61" s="102"/>
      <c r="R61" s="102"/>
      <c r="W61" s="191"/>
      <c r="X61" s="191"/>
      <c r="Y61" s="191"/>
      <c r="Z61" s="191"/>
      <c r="AA61" s="191"/>
      <c r="AB61" s="104"/>
    </row>
    <row r="62" spans="1:28" ht="16.5" customHeight="1" x14ac:dyDescent="0.25">
      <c r="A62" s="99"/>
      <c r="B62" s="99"/>
      <c r="C62" s="241" t="s">
        <v>412</v>
      </c>
      <c r="D62" s="241"/>
      <c r="E62" s="241"/>
      <c r="F62" s="241"/>
      <c r="G62" s="101"/>
      <c r="H62" s="101"/>
      <c r="I62" s="101"/>
      <c r="J62" s="97"/>
      <c r="K62" s="97"/>
      <c r="L62" s="97"/>
      <c r="M62" s="101"/>
      <c r="Q62" s="102"/>
      <c r="R62" s="102"/>
      <c r="W62" s="191"/>
      <c r="X62" s="191"/>
      <c r="Y62" s="191"/>
      <c r="Z62" s="191"/>
      <c r="AA62" s="191"/>
      <c r="AB62" s="104"/>
    </row>
    <row r="63" spans="1:28" ht="16.5" customHeight="1" x14ac:dyDescent="0.25">
      <c r="A63" s="99"/>
      <c r="B63" s="99"/>
      <c r="D63" s="12"/>
      <c r="F63" s="6"/>
      <c r="G63" s="101"/>
      <c r="H63" s="101"/>
      <c r="I63" s="101"/>
      <c r="J63" s="97"/>
      <c r="K63" s="97"/>
      <c r="L63" s="97"/>
      <c r="M63" s="101"/>
      <c r="Q63" s="102"/>
      <c r="R63" s="102"/>
      <c r="W63" s="191"/>
      <c r="X63" s="191"/>
      <c r="Y63" s="191"/>
      <c r="Z63" s="191"/>
      <c r="AA63" s="191"/>
      <c r="AB63" s="104"/>
    </row>
    <row r="64" spans="1:28" ht="16.5" customHeight="1" x14ac:dyDescent="0.25">
      <c r="A64" s="99"/>
      <c r="B64" s="99"/>
      <c r="D64" s="12"/>
      <c r="F64" s="6"/>
      <c r="G64" s="101"/>
      <c r="H64" s="101"/>
      <c r="I64" s="101"/>
      <c r="J64" s="97"/>
      <c r="K64" s="97"/>
      <c r="L64" s="97"/>
      <c r="M64" s="101"/>
      <c r="Q64" s="102"/>
      <c r="R64" s="102"/>
      <c r="W64" s="191"/>
      <c r="X64" s="191"/>
      <c r="Y64" s="191"/>
      <c r="Z64" s="191"/>
      <c r="AA64" s="191"/>
      <c r="AB64" s="104"/>
    </row>
    <row r="65" spans="1:28" ht="16.5" customHeight="1" x14ac:dyDescent="0.25">
      <c r="A65" s="99"/>
      <c r="B65" s="99"/>
      <c r="D65" s="12"/>
      <c r="F65" s="6"/>
      <c r="G65" s="101"/>
      <c r="H65" s="101"/>
      <c r="I65" s="101"/>
      <c r="J65" s="97"/>
      <c r="K65" s="97"/>
      <c r="L65" s="97"/>
      <c r="M65" s="101"/>
      <c r="Q65" s="102"/>
      <c r="R65" s="102"/>
      <c r="W65" s="191"/>
      <c r="X65" s="191"/>
      <c r="Y65" s="191"/>
      <c r="Z65" s="191"/>
      <c r="AA65" s="191"/>
      <c r="AB65" s="104"/>
    </row>
    <row r="66" spans="1:28" ht="16.5" customHeight="1" x14ac:dyDescent="0.25">
      <c r="A66" s="99"/>
      <c r="B66" s="99"/>
      <c r="D66" s="12"/>
      <c r="F66" s="6"/>
      <c r="G66" s="101"/>
      <c r="H66" s="101"/>
      <c r="I66" s="101"/>
      <c r="J66" s="97"/>
      <c r="K66" s="97"/>
      <c r="L66" s="97"/>
      <c r="M66" s="101"/>
      <c r="Q66" s="102"/>
      <c r="R66" s="102"/>
      <c r="W66" s="191"/>
      <c r="X66" s="191"/>
      <c r="Y66" s="191"/>
      <c r="Z66" s="191"/>
      <c r="AA66" s="191"/>
      <c r="AB66" s="104"/>
    </row>
    <row r="67" spans="1:28" ht="16.5" customHeight="1" x14ac:dyDescent="0.25">
      <c r="A67" s="99"/>
      <c r="B67" s="99"/>
      <c r="D67" s="12"/>
      <c r="F67" s="6"/>
      <c r="G67" s="101"/>
      <c r="H67" s="101"/>
      <c r="I67" s="101"/>
      <c r="J67" s="97"/>
      <c r="K67" s="97"/>
      <c r="L67" s="97"/>
      <c r="M67" s="101"/>
      <c r="Q67" s="102"/>
      <c r="R67" s="102"/>
      <c r="W67" s="191"/>
      <c r="X67" s="191"/>
      <c r="Y67" s="191"/>
      <c r="Z67" s="191"/>
      <c r="AA67" s="191"/>
      <c r="AB67" s="104"/>
    </row>
    <row r="68" spans="1:28" ht="16.5" customHeight="1" x14ac:dyDescent="0.25">
      <c r="A68" s="99"/>
      <c r="B68" s="99"/>
      <c r="D68" s="12"/>
      <c r="F68" s="6"/>
      <c r="G68" s="101"/>
      <c r="H68" s="101"/>
      <c r="I68" s="101"/>
      <c r="J68" s="97"/>
      <c r="K68" s="97"/>
      <c r="L68" s="97"/>
      <c r="M68" s="101"/>
      <c r="Q68" s="102"/>
      <c r="R68" s="102"/>
      <c r="W68" s="191"/>
      <c r="X68" s="191"/>
      <c r="Y68" s="191"/>
      <c r="Z68" s="191"/>
      <c r="AA68" s="191"/>
      <c r="AB68" s="104"/>
    </row>
    <row r="69" spans="1:28" ht="16.5" customHeight="1" x14ac:dyDescent="0.25">
      <c r="A69" s="99"/>
      <c r="B69" s="99"/>
      <c r="D69" s="97" t="s">
        <v>433</v>
      </c>
      <c r="F69" s="6"/>
      <c r="G69" s="101"/>
      <c r="H69" s="101"/>
      <c r="I69" s="101"/>
      <c r="J69" s="97"/>
      <c r="K69" s="97"/>
      <c r="L69" s="97"/>
      <c r="M69" s="101"/>
      <c r="Q69" s="102"/>
      <c r="R69" s="102"/>
      <c r="W69" s="191"/>
      <c r="X69" s="191"/>
      <c r="Y69" s="191"/>
      <c r="Z69" s="191"/>
      <c r="AA69" s="191"/>
      <c r="AB69" s="104"/>
    </row>
    <row r="70" spans="1:28" ht="16.5" customHeight="1" x14ac:dyDescent="0.25">
      <c r="A70" s="99"/>
      <c r="B70" s="99"/>
      <c r="D70" s="97" t="s">
        <v>451</v>
      </c>
      <c r="F70" s="6"/>
      <c r="G70" s="101"/>
      <c r="H70" s="101"/>
      <c r="I70" s="101"/>
      <c r="J70" s="97"/>
      <c r="K70" s="97"/>
      <c r="L70" s="97"/>
      <c r="M70" s="101"/>
      <c r="Q70" s="102"/>
      <c r="R70" s="102"/>
      <c r="W70" s="191"/>
      <c r="X70" s="191"/>
      <c r="Y70" s="191"/>
      <c r="Z70" s="191"/>
      <c r="AA70" s="191"/>
      <c r="AB70" s="104"/>
    </row>
    <row r="71" spans="1:28" ht="16.5" customHeight="1" x14ac:dyDescent="0.25">
      <c r="A71" s="99"/>
      <c r="B71" s="99"/>
      <c r="D71" s="12"/>
      <c r="F71" s="6"/>
      <c r="G71" s="101"/>
      <c r="H71" s="101"/>
      <c r="I71" s="101"/>
      <c r="J71" s="97"/>
      <c r="K71" s="97"/>
      <c r="L71" s="97"/>
      <c r="M71" s="101"/>
      <c r="Q71" s="102"/>
      <c r="R71" s="102"/>
      <c r="W71" s="191"/>
      <c r="X71" s="191"/>
      <c r="Y71" s="191"/>
      <c r="Z71" s="191"/>
      <c r="AA71" s="191"/>
      <c r="AB71" s="104"/>
    </row>
    <row r="72" spans="1:28" ht="16.5" hidden="1" customHeight="1" x14ac:dyDescent="0.25">
      <c r="A72" s="99"/>
      <c r="B72" s="99"/>
      <c r="C72" s="263" t="s">
        <v>227</v>
      </c>
      <c r="D72" s="263"/>
      <c r="E72" s="101"/>
      <c r="F72" s="101"/>
      <c r="G72" s="101"/>
      <c r="H72" s="101"/>
      <c r="I72" s="101"/>
      <c r="J72" s="97"/>
      <c r="K72" s="97"/>
      <c r="L72" s="97"/>
      <c r="M72" s="101"/>
      <c r="Q72" s="102"/>
      <c r="R72" s="102"/>
      <c r="W72" s="191"/>
      <c r="X72" s="191"/>
      <c r="Y72" s="191"/>
      <c r="Z72" s="191"/>
      <c r="AA72" s="191"/>
      <c r="AB72" s="104"/>
    </row>
    <row r="73" spans="1:28" ht="16.5" hidden="1" customHeight="1" x14ac:dyDescent="0.25">
      <c r="A73" s="99"/>
      <c r="B73" s="99"/>
      <c r="C73" s="102"/>
      <c r="D73" s="198" t="s">
        <v>428</v>
      </c>
      <c r="E73" s="101"/>
      <c r="F73" s="101"/>
      <c r="G73" s="101"/>
      <c r="H73" s="101"/>
      <c r="I73" s="101"/>
      <c r="J73" s="97"/>
      <c r="K73" s="97"/>
      <c r="L73" s="97"/>
      <c r="M73" s="101"/>
      <c r="Q73" s="102"/>
      <c r="R73" s="102"/>
      <c r="W73" s="191"/>
      <c r="X73" s="191"/>
      <c r="Y73" s="191"/>
      <c r="Z73" s="191"/>
      <c r="AA73" s="191"/>
      <c r="AB73" s="104"/>
    </row>
    <row r="74" spans="1:28" ht="16.5" hidden="1" customHeight="1" x14ac:dyDescent="0.25">
      <c r="A74" s="99"/>
      <c r="B74" s="99"/>
      <c r="C74" s="99"/>
      <c r="D74" s="99"/>
      <c r="E74" s="99"/>
      <c r="F74" s="100"/>
      <c r="G74" s="101"/>
      <c r="H74" s="101"/>
      <c r="I74" s="101"/>
      <c r="J74" s="97"/>
      <c r="K74" s="97"/>
      <c r="L74" s="97"/>
      <c r="M74" s="101"/>
      <c r="Q74" s="102"/>
      <c r="R74" s="102"/>
      <c r="W74" s="191"/>
      <c r="X74" s="191"/>
      <c r="Y74" s="191"/>
      <c r="Z74" s="191"/>
      <c r="AA74" s="191"/>
      <c r="AB74" s="104"/>
    </row>
    <row r="75" spans="1:28" ht="16.5" hidden="1" customHeight="1" x14ac:dyDescent="0.25">
      <c r="A75" s="99"/>
      <c r="B75" s="99"/>
      <c r="C75" s="99"/>
      <c r="D75" s="99"/>
      <c r="E75" s="99"/>
      <c r="F75" s="100"/>
      <c r="G75" s="101"/>
      <c r="H75" s="101"/>
      <c r="I75" s="101"/>
      <c r="J75" s="97"/>
      <c r="K75" s="97"/>
      <c r="L75" s="97"/>
      <c r="M75" s="101"/>
      <c r="Q75" s="102"/>
      <c r="R75" s="102"/>
      <c r="W75" s="191"/>
      <c r="X75" s="191"/>
      <c r="Y75" s="191"/>
      <c r="Z75" s="191"/>
      <c r="AA75" s="191"/>
      <c r="AB75" s="104"/>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W50:AA50"/>
    <mergeCell ref="C62:F62"/>
    <mergeCell ref="C72:D72"/>
    <mergeCell ref="C61:F61"/>
    <mergeCell ref="A50:E50"/>
    <mergeCell ref="D2:U7"/>
    <mergeCell ref="D28:D29"/>
    <mergeCell ref="W9:Z9"/>
    <mergeCell ref="W8:Y8"/>
    <mergeCell ref="T8:U8"/>
    <mergeCell ref="B9:M9"/>
    <mergeCell ref="V10:AA10"/>
    <mergeCell ref="C18:Z18"/>
    <mergeCell ref="O19:S19"/>
    <mergeCell ref="W27:X27"/>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97"/>
  <sheetViews>
    <sheetView topLeftCell="A2" zoomScaleNormal="100" workbookViewId="0">
      <selection activeCell="R10" sqref="R10"/>
    </sheetView>
  </sheetViews>
  <sheetFormatPr defaultRowHeight="15.75" customHeight="1" x14ac:dyDescent="0.2"/>
  <cols>
    <col min="1" max="1" width="5.42578125" style="97"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3"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9" width="11.7109375" style="97"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2:22" hidden="1" x14ac:dyDescent="0.2"/>
    <row r="2" spans="2:22" x14ac:dyDescent="0.2">
      <c r="D2" s="291"/>
      <c r="E2" s="291"/>
      <c r="F2" s="291"/>
      <c r="G2" s="291"/>
      <c r="H2" s="291"/>
      <c r="I2" s="291"/>
      <c r="J2" s="291"/>
      <c r="K2" s="291"/>
      <c r="L2" s="291"/>
      <c r="M2" s="291"/>
      <c r="N2" s="291"/>
      <c r="O2" s="291"/>
      <c r="P2" s="291"/>
      <c r="Q2" s="291"/>
      <c r="R2" s="291"/>
    </row>
    <row r="3" spans="2:22" x14ac:dyDescent="0.2">
      <c r="D3" s="291"/>
      <c r="E3" s="291"/>
      <c r="F3" s="291"/>
      <c r="G3" s="291"/>
      <c r="H3" s="291"/>
      <c r="I3" s="291"/>
      <c r="J3" s="291"/>
      <c r="K3" s="291"/>
      <c r="L3" s="291"/>
      <c r="M3" s="291"/>
      <c r="N3" s="291"/>
      <c r="O3" s="291"/>
      <c r="P3" s="291"/>
      <c r="Q3" s="291"/>
      <c r="R3" s="291"/>
    </row>
    <row r="4" spans="2:22" x14ac:dyDescent="0.2">
      <c r="D4" s="291"/>
      <c r="E4" s="291"/>
      <c r="F4" s="291"/>
      <c r="G4" s="291"/>
      <c r="H4" s="291"/>
      <c r="I4" s="291"/>
      <c r="J4" s="291"/>
      <c r="K4" s="291"/>
      <c r="L4" s="291"/>
      <c r="M4" s="291"/>
      <c r="N4" s="291"/>
      <c r="O4" s="291"/>
      <c r="P4" s="291"/>
      <c r="Q4" s="291"/>
      <c r="R4" s="291"/>
    </row>
    <row r="5" spans="2:22" x14ac:dyDescent="0.2">
      <c r="D5" s="291"/>
      <c r="E5" s="291"/>
      <c r="F5" s="291"/>
      <c r="G5" s="291"/>
      <c r="H5" s="291"/>
      <c r="I5" s="291"/>
      <c r="J5" s="291"/>
      <c r="K5" s="291"/>
      <c r="L5" s="291"/>
      <c r="M5" s="291"/>
      <c r="N5" s="291"/>
      <c r="O5" s="291"/>
      <c r="P5" s="291"/>
      <c r="Q5" s="291"/>
      <c r="R5" s="291"/>
    </row>
    <row r="6" spans="2:22" x14ac:dyDescent="0.2">
      <c r="D6" s="291"/>
      <c r="E6" s="291"/>
      <c r="F6" s="291"/>
      <c r="G6" s="291"/>
      <c r="H6" s="291"/>
      <c r="I6" s="291"/>
      <c r="J6" s="291"/>
      <c r="K6" s="291"/>
      <c r="L6" s="291"/>
      <c r="M6" s="291"/>
      <c r="N6" s="291"/>
      <c r="O6" s="291"/>
      <c r="P6" s="291"/>
      <c r="Q6" s="291"/>
      <c r="R6" s="291"/>
    </row>
    <row r="7" spans="2:22" ht="18.75" x14ac:dyDescent="0.2">
      <c r="B7" s="259" t="s">
        <v>257</v>
      </c>
      <c r="C7" s="259"/>
      <c r="D7" s="259"/>
      <c r="E7" s="259"/>
      <c r="F7" s="259"/>
      <c r="G7" s="259"/>
      <c r="H7" s="259"/>
      <c r="I7" s="259"/>
      <c r="J7" s="259"/>
      <c r="K7" s="259"/>
      <c r="L7" s="259"/>
      <c r="M7" s="259"/>
      <c r="N7" s="259"/>
    </row>
    <row r="8" spans="2:22" x14ac:dyDescent="0.25">
      <c r="B8" s="230"/>
      <c r="C8" s="105"/>
    </row>
    <row r="9" spans="2:22" ht="18.75" x14ac:dyDescent="0.2">
      <c r="Q9" s="11"/>
      <c r="R9" s="9" t="s">
        <v>256</v>
      </c>
      <c r="S9" s="11"/>
      <c r="T9" s="11"/>
      <c r="U9" s="11"/>
      <c r="V9" s="11"/>
    </row>
    <row r="10" spans="2:22" ht="18.75" x14ac:dyDescent="0.2">
      <c r="Q10" s="11"/>
      <c r="R10" s="11" t="s">
        <v>453</v>
      </c>
      <c r="S10" s="11"/>
      <c r="T10" s="11"/>
      <c r="U10" s="11"/>
      <c r="V10" s="11"/>
    </row>
    <row r="11" spans="2:22" ht="18.75" x14ac:dyDescent="0.2">
      <c r="Q11" s="280"/>
      <c r="R11" s="280"/>
      <c r="S11" s="280"/>
      <c r="T11" s="280"/>
      <c r="U11" s="280"/>
      <c r="V11" s="280"/>
    </row>
    <row r="12" spans="2:22" ht="18.75" x14ac:dyDescent="0.2">
      <c r="Q12" s="9"/>
      <c r="R12" s="9"/>
      <c r="S12" s="9"/>
      <c r="T12" s="9"/>
      <c r="U12" s="9"/>
      <c r="V12" s="9"/>
    </row>
    <row r="13" spans="2:22" ht="18.75" x14ac:dyDescent="0.2">
      <c r="Q13" s="9"/>
      <c r="R13" s="9"/>
      <c r="S13" s="9"/>
      <c r="T13" s="9"/>
      <c r="U13" s="9"/>
      <c r="V13" s="9"/>
    </row>
    <row r="14" spans="2:22" ht="18.75" x14ac:dyDescent="0.2">
      <c r="Q14" s="9"/>
      <c r="R14" s="9"/>
      <c r="S14" s="9"/>
      <c r="T14" s="9"/>
      <c r="U14" s="9"/>
      <c r="V14" s="9"/>
    </row>
    <row r="15" spans="2:22" x14ac:dyDescent="0.2"/>
    <row r="16" spans="2:22" x14ac:dyDescent="0.2"/>
    <row r="17" spans="1:42" ht="18" customHeight="1" x14ac:dyDescent="0.2">
      <c r="D17" s="105"/>
      <c r="E17" s="281" t="s">
        <v>56</v>
      </c>
      <c r="F17" s="281"/>
      <c r="G17" s="281"/>
      <c r="H17" s="281"/>
      <c r="I17" s="281"/>
      <c r="J17" s="281"/>
      <c r="K17" s="281"/>
      <c r="L17" s="281"/>
      <c r="M17" s="281"/>
      <c r="N17" s="281"/>
      <c r="O17" s="281"/>
      <c r="P17" s="108"/>
      <c r="Q17" s="108"/>
      <c r="R17" s="108"/>
      <c r="S17" s="108"/>
    </row>
    <row r="18" spans="1:42" ht="18" customHeight="1" x14ac:dyDescent="0.2">
      <c r="D18" s="105"/>
      <c r="F18" s="108"/>
      <c r="G18" s="108"/>
      <c r="H18" s="108"/>
      <c r="I18" s="108"/>
      <c r="J18" s="108"/>
      <c r="K18" s="108"/>
      <c r="L18" s="108"/>
      <c r="M18" s="108"/>
      <c r="N18" s="108"/>
      <c r="O18" s="108"/>
      <c r="P18" s="108"/>
      <c r="Q18" s="108"/>
      <c r="R18" s="108"/>
      <c r="S18" s="108"/>
    </row>
    <row r="19" spans="1:42" ht="15" customHeight="1" x14ac:dyDescent="0.2">
      <c r="D19" s="105"/>
      <c r="F19" s="105"/>
      <c r="G19" s="105"/>
      <c r="H19" s="105"/>
      <c r="I19" s="174"/>
      <c r="J19" s="105"/>
      <c r="K19" s="105"/>
      <c r="L19" s="105"/>
    </row>
    <row r="20" spans="1:42" ht="16.5" thickBot="1" x14ac:dyDescent="0.25">
      <c r="B20" s="97"/>
      <c r="C20" s="17"/>
      <c r="D20" s="97"/>
    </row>
    <row r="21" spans="1:42" ht="21" customHeight="1" thickBot="1" x14ac:dyDescent="0.25">
      <c r="B21" s="97"/>
      <c r="D21" s="98"/>
      <c r="E21" s="200"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192" t="s">
        <v>392</v>
      </c>
      <c r="T21" s="113"/>
      <c r="U21" s="114"/>
      <c r="V21" s="282"/>
      <c r="W21" s="282"/>
    </row>
    <row r="22" spans="1:42" s="105" customFormat="1" ht="191.25" customHeight="1" thickBot="1" x14ac:dyDescent="0.25">
      <c r="A22" s="237" t="s">
        <v>6</v>
      </c>
      <c r="B22" s="255" t="s">
        <v>7</v>
      </c>
      <c r="C22" s="237" t="s">
        <v>58</v>
      </c>
      <c r="D22" s="237" t="s">
        <v>59</v>
      </c>
      <c r="E22" s="285" t="s">
        <v>60</v>
      </c>
      <c r="F22" s="115" t="s">
        <v>251</v>
      </c>
      <c r="G22" s="115" t="s">
        <v>61</v>
      </c>
      <c r="H22" s="115" t="s">
        <v>62</v>
      </c>
      <c r="I22" s="175" t="s">
        <v>63</v>
      </c>
      <c r="J22" s="116" t="s">
        <v>315</v>
      </c>
      <c r="K22" s="28" t="s">
        <v>13</v>
      </c>
      <c r="L22" s="114" t="s">
        <v>250</v>
      </c>
      <c r="M22" s="224" t="s">
        <v>249</v>
      </c>
      <c r="N22" s="117" t="s">
        <v>302</v>
      </c>
      <c r="O22" s="117" t="s">
        <v>301</v>
      </c>
      <c r="P22" s="117" t="s">
        <v>300</v>
      </c>
      <c r="Q22" s="225" t="s">
        <v>315</v>
      </c>
      <c r="R22" s="117" t="s">
        <v>299</v>
      </c>
      <c r="S22" s="44" t="s">
        <v>250</v>
      </c>
      <c r="T22" s="44" t="s">
        <v>14</v>
      </c>
      <c r="U22" s="287" t="s">
        <v>15</v>
      </c>
      <c r="V22" s="283" t="s">
        <v>64</v>
      </c>
      <c r="W22" s="283" t="s">
        <v>65</v>
      </c>
    </row>
    <row r="23" spans="1:42" s="105" customFormat="1" ht="98.25" customHeight="1" thickBot="1" x14ac:dyDescent="0.25">
      <c r="A23" s="272"/>
      <c r="B23" s="275"/>
      <c r="C23" s="272"/>
      <c r="D23" s="272"/>
      <c r="E23" s="286"/>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288"/>
      <c r="V23" s="284"/>
      <c r="W23" s="284"/>
    </row>
    <row r="24" spans="1:42" ht="29.25" customHeight="1" x14ac:dyDescent="0.2">
      <c r="A24" s="266">
        <v>1</v>
      </c>
      <c r="B24" s="276" t="s">
        <v>69</v>
      </c>
      <c r="C24" s="266">
        <v>1</v>
      </c>
      <c r="D24" s="278" t="s">
        <v>70</v>
      </c>
      <c r="E24" s="273" t="s">
        <v>71</v>
      </c>
      <c r="F24" s="266">
        <v>17000</v>
      </c>
      <c r="G24" s="266">
        <v>2000</v>
      </c>
      <c r="H24" s="266">
        <v>3000</v>
      </c>
      <c r="I24" s="268">
        <v>1000</v>
      </c>
      <c r="J24" s="266">
        <v>2000</v>
      </c>
      <c r="K24" s="266">
        <v>1000</v>
      </c>
      <c r="L24" s="34"/>
      <c r="M24" s="270">
        <f t="shared" ref="M24:S24" si="0">F24/1.21</f>
        <v>14049.586776859505</v>
      </c>
      <c r="N24" s="270">
        <f t="shared" si="0"/>
        <v>1652.8925619834711</v>
      </c>
      <c r="O24" s="270">
        <f t="shared" si="0"/>
        <v>2479.3388429752067</v>
      </c>
      <c r="P24" s="270">
        <f t="shared" si="0"/>
        <v>826.44628099173553</v>
      </c>
      <c r="Q24" s="270">
        <f t="shared" si="0"/>
        <v>1652.8925619834711</v>
      </c>
      <c r="R24" s="270">
        <f t="shared" si="0"/>
        <v>826.44628099173553</v>
      </c>
      <c r="S24" s="270">
        <f t="shared" si="0"/>
        <v>0</v>
      </c>
      <c r="T24" s="270">
        <f>SUM(M24:S24)</f>
        <v>21487.603305785124</v>
      </c>
      <c r="U24" s="304" t="s">
        <v>72</v>
      </c>
      <c r="V24" s="294" t="s">
        <v>330</v>
      </c>
      <c r="W24" s="294" t="s">
        <v>332</v>
      </c>
    </row>
    <row r="25" spans="1:42" ht="19.5" customHeight="1" thickBot="1" x14ac:dyDescent="0.25">
      <c r="A25" s="267"/>
      <c r="B25" s="277"/>
      <c r="C25" s="267"/>
      <c r="D25" s="279"/>
      <c r="E25" s="274"/>
      <c r="F25" s="267"/>
      <c r="G25" s="267"/>
      <c r="H25" s="267"/>
      <c r="I25" s="269"/>
      <c r="J25" s="267"/>
      <c r="K25" s="267"/>
      <c r="L25" s="59"/>
      <c r="M25" s="271"/>
      <c r="N25" s="271"/>
      <c r="O25" s="271"/>
      <c r="P25" s="271"/>
      <c r="Q25" s="271"/>
      <c r="R25" s="271"/>
      <c r="S25" s="271"/>
      <c r="T25" s="271"/>
      <c r="U25" s="305"/>
      <c r="V25" s="295"/>
      <c r="W25" s="295"/>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329</v>
      </c>
      <c r="W27" s="124" t="s">
        <v>326</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59">
        <v>5</v>
      </c>
      <c r="B29" s="42" t="s">
        <v>78</v>
      </c>
      <c r="C29" s="42">
        <v>3</v>
      </c>
      <c r="D29" s="69" t="s">
        <v>79</v>
      </c>
      <c r="E29" s="119" t="s">
        <v>80</v>
      </c>
      <c r="F29" s="49">
        <v>418000</v>
      </c>
      <c r="G29" s="49">
        <v>240000</v>
      </c>
      <c r="H29" s="170">
        <v>410000</v>
      </c>
      <c r="I29" s="49">
        <v>37000</v>
      </c>
      <c r="J29" s="49">
        <v>48000</v>
      </c>
      <c r="K29" s="49">
        <v>32000</v>
      </c>
      <c r="L29" s="49"/>
      <c r="M29" s="51">
        <f t="shared" ref="M29:S29" si="6">F29/1.21</f>
        <v>345454.54545454547</v>
      </c>
      <c r="N29" s="51">
        <f t="shared" si="6"/>
        <v>198347.10743801654</v>
      </c>
      <c r="O29" s="51">
        <f t="shared" si="6"/>
        <v>338842.97520661156</v>
      </c>
      <c r="P29" s="51">
        <f t="shared" si="6"/>
        <v>30578.512396694216</v>
      </c>
      <c r="Q29" s="51">
        <f t="shared" si="6"/>
        <v>39669.421487603307</v>
      </c>
      <c r="R29" s="51">
        <f t="shared" si="6"/>
        <v>26446.280991735537</v>
      </c>
      <c r="S29" s="51">
        <f t="shared" si="6"/>
        <v>0</v>
      </c>
      <c r="T29" s="51">
        <f>SUM(M29:S29)</f>
        <v>979338.84297520656</v>
      </c>
      <c r="U29" s="123" t="s">
        <v>72</v>
      </c>
      <c r="V29" s="296" t="s">
        <v>81</v>
      </c>
      <c r="W29" s="297"/>
    </row>
    <row r="30" spans="1:42" ht="30" customHeight="1" thickBot="1" x14ac:dyDescent="0.25">
      <c r="A30" s="42">
        <v>6</v>
      </c>
      <c r="B30" s="42"/>
      <c r="C30" s="42"/>
      <c r="D30" s="92" t="s">
        <v>82</v>
      </c>
      <c r="E30" s="119"/>
      <c r="F30" s="49">
        <f t="shared" ref="F30:K30" si="7">SUM(F29)</f>
        <v>418000</v>
      </c>
      <c r="G30" s="49">
        <f t="shared" si="7"/>
        <v>240000</v>
      </c>
      <c r="H30" s="49">
        <f t="shared" si="7"/>
        <v>410000</v>
      </c>
      <c r="I30" s="49">
        <f t="shared" si="7"/>
        <v>37000</v>
      </c>
      <c r="J30" s="49">
        <f t="shared" si="7"/>
        <v>48000</v>
      </c>
      <c r="K30" s="49">
        <f t="shared" si="7"/>
        <v>32000</v>
      </c>
      <c r="L30" s="49"/>
      <c r="M30" s="51">
        <f t="shared" ref="M30:T30" si="8">SUM(M29)</f>
        <v>345454.54545454547</v>
      </c>
      <c r="N30" s="51">
        <f t="shared" si="8"/>
        <v>198347.10743801654</v>
      </c>
      <c r="O30" s="51">
        <f t="shared" si="8"/>
        <v>338842.97520661156</v>
      </c>
      <c r="P30" s="51">
        <f t="shared" si="8"/>
        <v>30578.512396694216</v>
      </c>
      <c r="Q30" s="51">
        <f t="shared" si="8"/>
        <v>39669.421487603307</v>
      </c>
      <c r="R30" s="51">
        <f t="shared" si="8"/>
        <v>26446.280991735537</v>
      </c>
      <c r="S30" s="51">
        <f t="shared" si="8"/>
        <v>0</v>
      </c>
      <c r="T30" s="51">
        <f t="shared" si="8"/>
        <v>979338.84297520656</v>
      </c>
      <c r="U30" s="123"/>
      <c r="V30" s="298"/>
      <c r="W30" s="299"/>
    </row>
    <row r="31" spans="1:42" ht="47.25" customHeight="1" thickBot="1" x14ac:dyDescent="0.25">
      <c r="A31" s="42">
        <v>7</v>
      </c>
      <c r="B31" s="42" t="s">
        <v>83</v>
      </c>
      <c r="C31" s="42">
        <v>4</v>
      </c>
      <c r="D31" s="69" t="s">
        <v>312</v>
      </c>
      <c r="E31" s="119" t="s">
        <v>84</v>
      </c>
      <c r="F31" s="49">
        <v>25000</v>
      </c>
      <c r="G31" s="49">
        <v>34000</v>
      </c>
      <c r="H31" s="49">
        <v>58500</v>
      </c>
      <c r="I31" s="49">
        <v>7500</v>
      </c>
      <c r="J31" s="49">
        <v>9500</v>
      </c>
      <c r="K31" s="49">
        <v>13000</v>
      </c>
      <c r="L31" s="49"/>
      <c r="M31" s="51">
        <f t="shared" ref="M31:S31" si="9">F31/1.11</f>
        <v>22522.522522522522</v>
      </c>
      <c r="N31" s="51">
        <f t="shared" si="9"/>
        <v>30630.630630630629</v>
      </c>
      <c r="O31" s="51">
        <f t="shared" si="9"/>
        <v>52702.7027027027</v>
      </c>
      <c r="P31" s="51">
        <f t="shared" si="9"/>
        <v>6756.7567567567557</v>
      </c>
      <c r="Q31" s="51">
        <f t="shared" si="9"/>
        <v>8558.5585585585577</v>
      </c>
      <c r="R31" s="51">
        <f t="shared" si="9"/>
        <v>11711.71171171171</v>
      </c>
      <c r="S31" s="51">
        <f t="shared" si="9"/>
        <v>0</v>
      </c>
      <c r="T31" s="51">
        <f t="shared" ref="T31:T46" si="10">SUM(M31:S31)</f>
        <v>132882.8828828829</v>
      </c>
      <c r="U31" s="123" t="s">
        <v>72</v>
      </c>
      <c r="V31" s="300"/>
      <c r="W31" s="301"/>
    </row>
    <row r="32" spans="1:42" ht="129" customHeight="1" thickBot="1" x14ac:dyDescent="0.25">
      <c r="A32" s="34">
        <v>8</v>
      </c>
      <c r="B32" s="42" t="s">
        <v>83</v>
      </c>
      <c r="C32" s="42">
        <v>5</v>
      </c>
      <c r="D32" s="69" t="s">
        <v>85</v>
      </c>
      <c r="E32" s="119" t="s">
        <v>86</v>
      </c>
      <c r="F32" s="49">
        <v>50000</v>
      </c>
      <c r="G32" s="49">
        <v>17000</v>
      </c>
      <c r="H32" s="49">
        <v>64500</v>
      </c>
      <c r="I32" s="49">
        <v>5500</v>
      </c>
      <c r="J32" s="49">
        <v>1500</v>
      </c>
      <c r="K32" s="49">
        <v>10000</v>
      </c>
      <c r="L32" s="49"/>
      <c r="M32" s="51">
        <f t="shared" ref="M32:S32" si="11">F32/1.21</f>
        <v>41322.314049586777</v>
      </c>
      <c r="N32" s="51">
        <f t="shared" si="11"/>
        <v>14049.586776859505</v>
      </c>
      <c r="O32" s="51">
        <f t="shared" si="11"/>
        <v>53305.785123966947</v>
      </c>
      <c r="P32" s="51">
        <f t="shared" si="11"/>
        <v>4545.454545454546</v>
      </c>
      <c r="Q32" s="51">
        <f t="shared" si="11"/>
        <v>1239.6694214876034</v>
      </c>
      <c r="R32" s="51">
        <f t="shared" si="11"/>
        <v>8264.4628099173551</v>
      </c>
      <c r="S32" s="51">
        <f t="shared" si="11"/>
        <v>0</v>
      </c>
      <c r="T32" s="51">
        <f t="shared" si="10"/>
        <v>122727.27272727274</v>
      </c>
      <c r="U32" s="123" t="s">
        <v>72</v>
      </c>
      <c r="V32" s="127" t="s">
        <v>324</v>
      </c>
      <c r="W32" s="127" t="s">
        <v>324</v>
      </c>
    </row>
    <row r="33" spans="1:25" ht="28.5" customHeight="1" thickBot="1" x14ac:dyDescent="0.25">
      <c r="A33" s="42">
        <v>9</v>
      </c>
      <c r="B33" s="42"/>
      <c r="C33" s="42"/>
      <c r="D33" s="42" t="s">
        <v>87</v>
      </c>
      <c r="E33" s="119"/>
      <c r="F33" s="49">
        <f t="shared" ref="F33:K33" si="12">SUM(F31:F32)</f>
        <v>75000</v>
      </c>
      <c r="G33" s="49">
        <f t="shared" si="12"/>
        <v>51000</v>
      </c>
      <c r="H33" s="49">
        <f t="shared" si="12"/>
        <v>123000</v>
      </c>
      <c r="I33" s="49">
        <f t="shared" si="12"/>
        <v>13000</v>
      </c>
      <c r="J33" s="49">
        <f t="shared" si="12"/>
        <v>11000</v>
      </c>
      <c r="K33" s="49">
        <f t="shared" si="12"/>
        <v>23000</v>
      </c>
      <c r="L33" s="49"/>
      <c r="M33" s="51">
        <f t="shared" ref="M33:S33" si="13">SUM(M31:M32)</f>
        <v>63844.8365721093</v>
      </c>
      <c r="N33" s="51">
        <f t="shared" si="13"/>
        <v>44680.217407490134</v>
      </c>
      <c r="O33" s="51">
        <f t="shared" si="13"/>
        <v>106008.48782666965</v>
      </c>
      <c r="P33" s="51">
        <f t="shared" si="13"/>
        <v>11302.211302211301</v>
      </c>
      <c r="Q33" s="51">
        <f t="shared" si="13"/>
        <v>9798.227980046162</v>
      </c>
      <c r="R33" s="51">
        <f t="shared" si="13"/>
        <v>19976.174521629066</v>
      </c>
      <c r="S33" s="51">
        <f t="shared" si="13"/>
        <v>0</v>
      </c>
      <c r="T33" s="51">
        <f t="shared" si="10"/>
        <v>255610.15561015561</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F34/1.21</f>
        <v>11570.247933884299</v>
      </c>
      <c r="N34" s="51">
        <f t="shared" ref="N34:S34" si="14">G34/1.19</f>
        <v>0</v>
      </c>
      <c r="O34" s="51">
        <f t="shared" si="14"/>
        <v>0</v>
      </c>
      <c r="P34" s="51">
        <f t="shared" si="14"/>
        <v>0</v>
      </c>
      <c r="Q34" s="51">
        <f t="shared" si="14"/>
        <v>0</v>
      </c>
      <c r="R34" s="51">
        <f t="shared" si="14"/>
        <v>0</v>
      </c>
      <c r="S34" s="51">
        <f t="shared" si="14"/>
        <v>0</v>
      </c>
      <c r="T34" s="51">
        <f t="shared" si="10"/>
        <v>11570.247933884299</v>
      </c>
      <c r="U34" s="130" t="s">
        <v>72</v>
      </c>
      <c r="V34" s="127" t="s">
        <v>332</v>
      </c>
      <c r="W34" s="127" t="s">
        <v>332</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332</v>
      </c>
      <c r="W35" s="127" t="s">
        <v>332</v>
      </c>
      <c r="Y35" s="103" t="s">
        <v>93</v>
      </c>
    </row>
    <row r="36" spans="1:25" ht="39.75" customHeight="1" thickBot="1" x14ac:dyDescent="0.25">
      <c r="A36" s="3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12396.694214876034</v>
      </c>
      <c r="N37" s="51">
        <f t="shared" si="16"/>
        <v>0</v>
      </c>
      <c r="O37" s="51">
        <f t="shared" si="16"/>
        <v>0</v>
      </c>
      <c r="P37" s="51">
        <f t="shared" si="16"/>
        <v>0</v>
      </c>
      <c r="Q37" s="51">
        <f t="shared" si="16"/>
        <v>0</v>
      </c>
      <c r="R37" s="51">
        <f t="shared" si="16"/>
        <v>0</v>
      </c>
      <c r="S37" s="51">
        <f t="shared" si="16"/>
        <v>0</v>
      </c>
      <c r="T37" s="51">
        <f t="shared" si="10"/>
        <v>12396.694214876034</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324</v>
      </c>
      <c r="W38" s="127" t="s">
        <v>324</v>
      </c>
    </row>
    <row r="39" spans="1:25" ht="105" customHeight="1" thickBot="1" x14ac:dyDescent="0.25">
      <c r="A39" s="42">
        <v>15</v>
      </c>
      <c r="B39" s="42" t="s">
        <v>52</v>
      </c>
      <c r="C39" s="42">
        <v>10</v>
      </c>
      <c r="D39" s="134" t="s">
        <v>423</v>
      </c>
      <c r="E39" s="135" t="s">
        <v>99</v>
      </c>
      <c r="F39" s="49">
        <v>0</v>
      </c>
      <c r="G39" s="49"/>
      <c r="H39" s="49"/>
      <c r="I39" s="49"/>
      <c r="J39" s="49"/>
      <c r="K39" s="49">
        <v>173000</v>
      </c>
      <c r="L39" s="49"/>
      <c r="M39" s="51">
        <f t="shared" ref="M39:S39" si="19">F39/1.19</f>
        <v>0</v>
      </c>
      <c r="N39" s="51">
        <f t="shared" si="19"/>
        <v>0</v>
      </c>
      <c r="O39" s="51">
        <f t="shared" si="19"/>
        <v>0</v>
      </c>
      <c r="P39" s="51">
        <f t="shared" si="19"/>
        <v>0</v>
      </c>
      <c r="Q39" s="51">
        <f t="shared" si="19"/>
        <v>0</v>
      </c>
      <c r="R39" s="51">
        <f t="shared" si="19"/>
        <v>145378.15126050421</v>
      </c>
      <c r="S39" s="51">
        <f t="shared" si="19"/>
        <v>0</v>
      </c>
      <c r="T39" s="51">
        <f t="shared" si="10"/>
        <v>145378.15126050421</v>
      </c>
      <c r="U39" s="123"/>
      <c r="V39" s="302" t="s">
        <v>100</v>
      </c>
      <c r="W39" s="303"/>
    </row>
    <row r="40" spans="1:25" ht="48.75" customHeight="1" thickBot="1" x14ac:dyDescent="0.25">
      <c r="A40" s="34">
        <v>16</v>
      </c>
      <c r="B40" s="42" t="s">
        <v>52</v>
      </c>
      <c r="C40" s="42">
        <v>11</v>
      </c>
      <c r="D40" s="69" t="s">
        <v>265</v>
      </c>
      <c r="E40" s="119" t="s">
        <v>101</v>
      </c>
      <c r="F40" s="49">
        <v>20000</v>
      </c>
      <c r="G40" s="49">
        <v>3000</v>
      </c>
      <c r="H40" s="49">
        <v>12000</v>
      </c>
      <c r="I40" s="49">
        <v>1000</v>
      </c>
      <c r="J40" s="49">
        <v>4000</v>
      </c>
      <c r="K40" s="49">
        <v>1000</v>
      </c>
      <c r="L40" s="49"/>
      <c r="M40" s="51">
        <f t="shared" ref="M40:S40" si="20">F40/1.21</f>
        <v>16528.92561983471</v>
      </c>
      <c r="N40" s="51">
        <f t="shared" si="20"/>
        <v>2479.3388429752067</v>
      </c>
      <c r="O40" s="51">
        <f t="shared" si="20"/>
        <v>9917.3553719008269</v>
      </c>
      <c r="P40" s="51">
        <f t="shared" si="20"/>
        <v>826.44628099173553</v>
      </c>
      <c r="Q40" s="51">
        <f t="shared" si="20"/>
        <v>3305.7851239669421</v>
      </c>
      <c r="R40" s="51">
        <f t="shared" si="20"/>
        <v>826.44628099173553</v>
      </c>
      <c r="S40" s="51">
        <f t="shared" si="20"/>
        <v>0</v>
      </c>
      <c r="T40" s="51">
        <f t="shared" si="10"/>
        <v>33884.297520661159</v>
      </c>
      <c r="U40" s="123" t="s">
        <v>72</v>
      </c>
      <c r="V40" s="132" t="s">
        <v>325</v>
      </c>
      <c r="W40" s="132" t="s">
        <v>324</v>
      </c>
    </row>
    <row r="41" spans="1:25" ht="30" customHeight="1" thickBot="1" x14ac:dyDescent="0.25">
      <c r="A41" s="42">
        <v>17</v>
      </c>
      <c r="B41" s="34"/>
      <c r="C41" s="42"/>
      <c r="D41" s="92" t="s">
        <v>53</v>
      </c>
      <c r="E41" s="119"/>
      <c r="F41" s="49">
        <f t="shared" ref="F41:K41" si="21">SUM(F38:F40)</f>
        <v>36000</v>
      </c>
      <c r="G41" s="49">
        <f t="shared" si="21"/>
        <v>3000</v>
      </c>
      <c r="H41" s="49">
        <f t="shared" si="21"/>
        <v>12000</v>
      </c>
      <c r="I41" s="49">
        <f t="shared" si="21"/>
        <v>1000</v>
      </c>
      <c r="J41" s="49">
        <f t="shared" si="21"/>
        <v>4000</v>
      </c>
      <c r="K41" s="49">
        <f t="shared" si="21"/>
        <v>174000</v>
      </c>
      <c r="L41" s="49"/>
      <c r="M41" s="51">
        <f t="shared" ref="M41:S41" si="22">SUM(M38:M40)</f>
        <v>32528.92561983471</v>
      </c>
      <c r="N41" s="51">
        <f t="shared" si="22"/>
        <v>2479.3388429752067</v>
      </c>
      <c r="O41" s="51">
        <f t="shared" si="22"/>
        <v>9917.3553719008269</v>
      </c>
      <c r="P41" s="51">
        <f t="shared" si="22"/>
        <v>826.44628099173553</v>
      </c>
      <c r="Q41" s="51">
        <f t="shared" si="22"/>
        <v>3305.7851239669421</v>
      </c>
      <c r="R41" s="51">
        <f t="shared" si="22"/>
        <v>146204.59754149595</v>
      </c>
      <c r="S41" s="51">
        <f t="shared" si="22"/>
        <v>0</v>
      </c>
      <c r="T41" s="51">
        <f t="shared" si="10"/>
        <v>195262.44878116538</v>
      </c>
      <c r="U41" s="128"/>
      <c r="V41" s="129"/>
      <c r="W41" s="131"/>
    </row>
    <row r="42" spans="1:25" ht="282.75" customHeight="1" thickBot="1" x14ac:dyDescent="0.25">
      <c r="A42" s="42">
        <v>18</v>
      </c>
      <c r="B42" s="69" t="s">
        <v>102</v>
      </c>
      <c r="C42" s="110">
        <v>12</v>
      </c>
      <c r="D42" s="136" t="s">
        <v>103</v>
      </c>
      <c r="E42" s="119" t="s">
        <v>104</v>
      </c>
      <c r="F42" s="71">
        <v>8000</v>
      </c>
      <c r="G42" s="71"/>
      <c r="H42" s="71"/>
      <c r="I42" s="71"/>
      <c r="J42" s="71"/>
      <c r="K42" s="71"/>
      <c r="L42" s="71"/>
      <c r="M42" s="51">
        <f t="shared" ref="M42:S42" si="23">F42/1.21</f>
        <v>6611.5702479338843</v>
      </c>
      <c r="N42" s="51">
        <f t="shared" si="23"/>
        <v>0</v>
      </c>
      <c r="O42" s="51">
        <f t="shared" si="23"/>
        <v>0</v>
      </c>
      <c r="P42" s="51">
        <f t="shared" si="23"/>
        <v>0</v>
      </c>
      <c r="Q42" s="51">
        <f t="shared" si="23"/>
        <v>0</v>
      </c>
      <c r="R42" s="51">
        <f t="shared" si="23"/>
        <v>0</v>
      </c>
      <c r="S42" s="51">
        <f t="shared" si="23"/>
        <v>0</v>
      </c>
      <c r="T42" s="51">
        <f t="shared" si="10"/>
        <v>6611.5702479338843</v>
      </c>
      <c r="U42" s="130" t="s">
        <v>72</v>
      </c>
      <c r="V42" s="127" t="s">
        <v>324</v>
      </c>
      <c r="W42" s="127" t="s">
        <v>323</v>
      </c>
      <c r="Y42" s="106"/>
    </row>
    <row r="43" spans="1:25" ht="156.75" customHeight="1" thickBot="1" x14ac:dyDescent="0.25">
      <c r="A43" s="42">
        <v>19</v>
      </c>
      <c r="B43" s="69" t="s">
        <v>102</v>
      </c>
      <c r="C43" s="110">
        <v>13</v>
      </c>
      <c r="D43" s="137" t="s">
        <v>260</v>
      </c>
      <c r="E43" s="119" t="s">
        <v>105</v>
      </c>
      <c r="F43" s="49"/>
      <c r="G43" s="49">
        <v>23540</v>
      </c>
      <c r="H43" s="49">
        <v>9400</v>
      </c>
      <c r="I43" s="49">
        <v>1400</v>
      </c>
      <c r="J43" s="49">
        <v>540</v>
      </c>
      <c r="K43" s="49">
        <v>800</v>
      </c>
      <c r="L43" s="49"/>
      <c r="M43" s="51">
        <f>F43/1.19</f>
        <v>0</v>
      </c>
      <c r="N43" s="51">
        <f t="shared" ref="N43:S45" si="24">G43/1.21</f>
        <v>19454.545454545456</v>
      </c>
      <c r="O43" s="51">
        <f t="shared" si="24"/>
        <v>7768.5950413223145</v>
      </c>
      <c r="P43" s="51">
        <f t="shared" si="24"/>
        <v>1157.0247933884298</v>
      </c>
      <c r="Q43" s="51">
        <f t="shared" si="24"/>
        <v>446.28099173553721</v>
      </c>
      <c r="R43" s="51">
        <f t="shared" si="24"/>
        <v>661.15702479338847</v>
      </c>
      <c r="S43" s="51">
        <f t="shared" si="24"/>
        <v>0</v>
      </c>
      <c r="T43" s="51">
        <f t="shared" si="10"/>
        <v>29487.603305785127</v>
      </c>
      <c r="U43" s="130" t="s">
        <v>72</v>
      </c>
      <c r="V43" s="127" t="s">
        <v>324</v>
      </c>
      <c r="W43" s="127" t="s">
        <v>326</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324</v>
      </c>
      <c r="W44" s="127" t="s">
        <v>323</v>
      </c>
      <c r="Y44" s="106"/>
    </row>
    <row r="45" spans="1:25" ht="86.25" customHeight="1" thickBot="1" x14ac:dyDescent="0.25">
      <c r="A45" s="95">
        <v>21</v>
      </c>
      <c r="B45" s="138" t="s">
        <v>102</v>
      </c>
      <c r="C45" s="110">
        <v>15</v>
      </c>
      <c r="D45" s="137" t="s">
        <v>108</v>
      </c>
      <c r="E45" s="119" t="s">
        <v>109</v>
      </c>
      <c r="F45" s="49">
        <v>13400</v>
      </c>
      <c r="G45" s="49">
        <v>4100</v>
      </c>
      <c r="H45" s="49">
        <v>3400</v>
      </c>
      <c r="I45" s="49">
        <v>600</v>
      </c>
      <c r="J45" s="49">
        <v>460</v>
      </c>
      <c r="K45" s="49">
        <v>200</v>
      </c>
      <c r="L45" s="49"/>
      <c r="M45" s="51">
        <f>F45/1.21</f>
        <v>11074.380165289256</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18314.049586776859</v>
      </c>
      <c r="U45" s="130" t="s">
        <v>72</v>
      </c>
      <c r="V45" s="127" t="s">
        <v>324</v>
      </c>
      <c r="W45" s="127" t="s">
        <v>326</v>
      </c>
      <c r="Y45" s="106"/>
    </row>
    <row r="46" spans="1:25" ht="27" customHeight="1" thickBot="1" x14ac:dyDescent="0.25">
      <c r="A46" s="42">
        <v>22</v>
      </c>
      <c r="B46" s="33"/>
      <c r="C46" s="42"/>
      <c r="D46" s="92" t="s">
        <v>110</v>
      </c>
      <c r="E46" s="119"/>
      <c r="F46" s="49">
        <f t="shared" ref="F46:K46" si="25">SUM(F42:F45)</f>
        <v>25000</v>
      </c>
      <c r="G46" s="49">
        <f t="shared" si="25"/>
        <v>28000</v>
      </c>
      <c r="H46" s="49">
        <f t="shared" si="25"/>
        <v>13000</v>
      </c>
      <c r="I46" s="49">
        <f t="shared" si="25"/>
        <v>2000</v>
      </c>
      <c r="J46" s="49">
        <f t="shared" si="25"/>
        <v>1000</v>
      </c>
      <c r="K46" s="49">
        <f t="shared" si="25"/>
        <v>1000</v>
      </c>
      <c r="L46" s="49"/>
      <c r="M46" s="51">
        <f t="shared" ref="M46:S46" si="26">SUM(M42:M45)</f>
        <v>20661.157024793389</v>
      </c>
      <c r="N46" s="51">
        <f t="shared" si="26"/>
        <v>23140.495867768597</v>
      </c>
      <c r="O46" s="51">
        <f t="shared" si="26"/>
        <v>10743.801652892562</v>
      </c>
      <c r="P46" s="51">
        <f t="shared" si="26"/>
        <v>1652.8925619834711</v>
      </c>
      <c r="Q46" s="51">
        <f t="shared" si="26"/>
        <v>826.44628099173565</v>
      </c>
      <c r="R46" s="51">
        <f t="shared" si="26"/>
        <v>826.44628099173565</v>
      </c>
      <c r="S46" s="51">
        <f t="shared" si="26"/>
        <v>0</v>
      </c>
      <c r="T46" s="51">
        <f t="shared" si="10"/>
        <v>57851.239669421491</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3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332</v>
      </c>
      <c r="W48" s="127" t="s">
        <v>332</v>
      </c>
    </row>
    <row r="49" spans="1:24" ht="129.75" customHeight="1" thickBot="1" x14ac:dyDescent="0.25">
      <c r="A49" s="42">
        <v>25</v>
      </c>
      <c r="B49" s="38" t="s">
        <v>112</v>
      </c>
      <c r="C49" s="42">
        <v>17</v>
      </c>
      <c r="D49" s="141" t="s">
        <v>263</v>
      </c>
      <c r="E49" s="135" t="s">
        <v>264</v>
      </c>
      <c r="F49" s="142">
        <v>22500</v>
      </c>
      <c r="G49" s="49">
        <v>11800</v>
      </c>
      <c r="H49" s="49">
        <v>16700</v>
      </c>
      <c r="I49" s="49">
        <v>1430</v>
      </c>
      <c r="J49" s="49">
        <v>7600</v>
      </c>
      <c r="K49" s="49">
        <v>1800</v>
      </c>
      <c r="L49" s="49"/>
      <c r="M49" s="51">
        <f t="shared" si="27"/>
        <v>18595.041322314049</v>
      </c>
      <c r="N49" s="51">
        <f t="shared" si="27"/>
        <v>9752.0661157024788</v>
      </c>
      <c r="O49" s="51">
        <f t="shared" si="27"/>
        <v>13801.652892561984</v>
      </c>
      <c r="P49" s="51">
        <f t="shared" si="27"/>
        <v>1181.8181818181818</v>
      </c>
      <c r="Q49" s="51">
        <f t="shared" si="27"/>
        <v>6280.9917355371899</v>
      </c>
      <c r="R49" s="51">
        <f t="shared" si="27"/>
        <v>1487.6033057851241</v>
      </c>
      <c r="S49" s="51">
        <f t="shared" si="27"/>
        <v>0</v>
      </c>
      <c r="T49" s="51">
        <f t="shared" si="28"/>
        <v>51099.173553719011</v>
      </c>
      <c r="U49" s="123" t="s">
        <v>72</v>
      </c>
      <c r="V49" s="127" t="s">
        <v>324</v>
      </c>
      <c r="W49" s="127" t="s">
        <v>326</v>
      </c>
    </row>
    <row r="50" spans="1:24" ht="86.25" customHeight="1" thickBot="1" x14ac:dyDescent="0.25">
      <c r="A50" s="42">
        <v>26</v>
      </c>
      <c r="B50" s="38" t="s">
        <v>112</v>
      </c>
      <c r="C50" s="42">
        <v>18</v>
      </c>
      <c r="D50" s="136" t="s">
        <v>316</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331</v>
      </c>
      <c r="W50" s="133" t="s">
        <v>326</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333</v>
      </c>
      <c r="W51" s="133" t="s">
        <v>334</v>
      </c>
    </row>
    <row r="52" spans="1:24" ht="27.6" customHeight="1" thickBot="1" x14ac:dyDescent="0.25">
      <c r="A52" s="92">
        <v>28</v>
      </c>
      <c r="B52" s="38"/>
      <c r="C52" s="64"/>
      <c r="D52" s="144" t="s">
        <v>118</v>
      </c>
      <c r="E52" s="119"/>
      <c r="F52" s="142">
        <f t="shared" ref="F52:K52" si="29">SUM(F48:F51)</f>
        <v>58000</v>
      </c>
      <c r="G52" s="49">
        <f t="shared" si="29"/>
        <v>14000</v>
      </c>
      <c r="H52" s="49">
        <f t="shared" si="29"/>
        <v>53000</v>
      </c>
      <c r="I52" s="49">
        <f t="shared" si="29"/>
        <v>3000</v>
      </c>
      <c r="J52" s="49">
        <f t="shared" si="29"/>
        <v>10000</v>
      </c>
      <c r="K52" s="49">
        <f t="shared" si="29"/>
        <v>4000</v>
      </c>
      <c r="L52" s="49"/>
      <c r="M52" s="51">
        <f t="shared" si="27"/>
        <v>47933.884297520664</v>
      </c>
      <c r="N52" s="51">
        <f t="shared" si="27"/>
        <v>11570.247933884299</v>
      </c>
      <c r="O52" s="51">
        <f t="shared" si="27"/>
        <v>43801.652892561986</v>
      </c>
      <c r="P52" s="51">
        <f t="shared" si="27"/>
        <v>2479.3388429752067</v>
      </c>
      <c r="Q52" s="51">
        <f t="shared" si="27"/>
        <v>8264.4628099173551</v>
      </c>
      <c r="R52" s="51">
        <f t="shared" si="27"/>
        <v>3305.7851239669421</v>
      </c>
      <c r="S52" s="51">
        <f t="shared" si="27"/>
        <v>0</v>
      </c>
      <c r="T52" s="51">
        <f t="shared" si="28"/>
        <v>117355.37190082646</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324</v>
      </c>
      <c r="W54" s="133" t="s">
        <v>330</v>
      </c>
    </row>
    <row r="55" spans="1:24" ht="74.25" customHeight="1" thickBot="1" x14ac:dyDescent="0.3">
      <c r="A55" s="42">
        <v>31</v>
      </c>
      <c r="B55" s="38" t="s">
        <v>112</v>
      </c>
      <c r="C55" s="64" t="s">
        <v>125</v>
      </c>
      <c r="D55" s="145" t="s">
        <v>342</v>
      </c>
      <c r="E55" s="212"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331</v>
      </c>
      <c r="W55" s="133" t="s">
        <v>331</v>
      </c>
    </row>
    <row r="56" spans="1:24" ht="66.599999999999994" customHeight="1" thickBot="1" x14ac:dyDescent="0.25">
      <c r="A56" s="42">
        <v>32</v>
      </c>
      <c r="B56" s="38" t="s">
        <v>112</v>
      </c>
      <c r="C56" s="64" t="s">
        <v>128</v>
      </c>
      <c r="D56" s="144" t="s">
        <v>126</v>
      </c>
      <c r="E56" s="119" t="s">
        <v>127</v>
      </c>
      <c r="F56" s="49">
        <v>2400</v>
      </c>
      <c r="G56" s="49"/>
      <c r="H56" s="49"/>
      <c r="I56" s="49"/>
      <c r="J56" s="49"/>
      <c r="K56" s="49"/>
      <c r="L56" s="49"/>
      <c r="M56" s="51">
        <f t="shared" si="30"/>
        <v>1983.4710743801654</v>
      </c>
      <c r="N56" s="51">
        <f t="shared" ref="N56:S63" si="33">G56/1.21</f>
        <v>0</v>
      </c>
      <c r="O56" s="51">
        <f t="shared" si="33"/>
        <v>0</v>
      </c>
      <c r="P56" s="51">
        <f t="shared" si="33"/>
        <v>0</v>
      </c>
      <c r="Q56" s="51">
        <f t="shared" si="33"/>
        <v>0</v>
      </c>
      <c r="R56" s="51">
        <f t="shared" si="33"/>
        <v>0</v>
      </c>
      <c r="S56" s="51">
        <f t="shared" si="33"/>
        <v>0</v>
      </c>
      <c r="T56" s="51">
        <f t="shared" ref="T56:T77" si="34">SUM(M56:S56)</f>
        <v>1983.4710743801654</v>
      </c>
      <c r="U56" s="123" t="s">
        <v>72</v>
      </c>
      <c r="V56" s="127" t="s">
        <v>324</v>
      </c>
      <c r="W56" s="127" t="s">
        <v>324</v>
      </c>
    </row>
    <row r="57" spans="1:24" ht="121.5" customHeight="1" thickBot="1" x14ac:dyDescent="0.25">
      <c r="A57" s="34">
        <v>33</v>
      </c>
      <c r="B57" s="38" t="s">
        <v>112</v>
      </c>
      <c r="C57" s="64" t="s">
        <v>130</v>
      </c>
      <c r="D57" s="148" t="s">
        <v>266</v>
      </c>
      <c r="E57" s="149" t="s">
        <v>133</v>
      </c>
      <c r="F57" s="49">
        <v>58200</v>
      </c>
      <c r="G57" s="49"/>
      <c r="H57" s="49"/>
      <c r="I57" s="49"/>
      <c r="J57" s="49"/>
      <c r="K57" s="49"/>
      <c r="L57" s="49"/>
      <c r="M57" s="51">
        <f t="shared" si="30"/>
        <v>48099.173553719011</v>
      </c>
      <c r="N57" s="51">
        <f t="shared" si="33"/>
        <v>0</v>
      </c>
      <c r="O57" s="51">
        <f t="shared" si="33"/>
        <v>0</v>
      </c>
      <c r="P57" s="51">
        <f t="shared" si="33"/>
        <v>0</v>
      </c>
      <c r="Q57" s="51">
        <f t="shared" si="33"/>
        <v>0</v>
      </c>
      <c r="R57" s="51">
        <f t="shared" si="33"/>
        <v>0</v>
      </c>
      <c r="S57" s="51">
        <f t="shared" si="33"/>
        <v>0</v>
      </c>
      <c r="T57" s="51">
        <f t="shared" si="34"/>
        <v>48099.173553719011</v>
      </c>
      <c r="U57" s="123" t="s">
        <v>72</v>
      </c>
      <c r="V57" s="127" t="s">
        <v>324</v>
      </c>
      <c r="W57" s="127" t="s">
        <v>324</v>
      </c>
    </row>
    <row r="58" spans="1:24" ht="234" customHeight="1" thickBot="1" x14ac:dyDescent="0.25">
      <c r="A58" s="34">
        <v>34</v>
      </c>
      <c r="B58" s="38" t="s">
        <v>112</v>
      </c>
      <c r="C58" s="64" t="s">
        <v>294</v>
      </c>
      <c r="D58" s="148" t="s">
        <v>268</v>
      </c>
      <c r="E58" s="149" t="s">
        <v>133</v>
      </c>
      <c r="F58" s="49">
        <v>21720</v>
      </c>
      <c r="G58" s="49"/>
      <c r="H58" s="49"/>
      <c r="I58" s="49"/>
      <c r="J58" s="49"/>
      <c r="K58" s="49"/>
      <c r="L58" s="49"/>
      <c r="M58" s="51">
        <f t="shared" si="30"/>
        <v>17950.413223140495</v>
      </c>
      <c r="N58" s="51">
        <f t="shared" si="33"/>
        <v>0</v>
      </c>
      <c r="O58" s="51">
        <f t="shared" si="33"/>
        <v>0</v>
      </c>
      <c r="P58" s="51">
        <f t="shared" si="33"/>
        <v>0</v>
      </c>
      <c r="Q58" s="51">
        <f t="shared" si="33"/>
        <v>0</v>
      </c>
      <c r="R58" s="51">
        <f t="shared" si="33"/>
        <v>0</v>
      </c>
      <c r="S58" s="51">
        <f t="shared" si="33"/>
        <v>0</v>
      </c>
      <c r="T58" s="51">
        <f t="shared" si="34"/>
        <v>17950.413223140495</v>
      </c>
      <c r="U58" s="123" t="s">
        <v>72</v>
      </c>
      <c r="V58" s="127" t="s">
        <v>324</v>
      </c>
      <c r="W58" s="127" t="s">
        <v>324</v>
      </c>
    </row>
    <row r="59" spans="1:24" ht="112.9" customHeight="1" thickBot="1" x14ac:dyDescent="0.25">
      <c r="A59" s="34">
        <v>35</v>
      </c>
      <c r="B59" s="38" t="s">
        <v>112</v>
      </c>
      <c r="C59" s="64" t="s">
        <v>134</v>
      </c>
      <c r="D59" s="136" t="s">
        <v>246</v>
      </c>
      <c r="E59" s="119" t="s">
        <v>129</v>
      </c>
      <c r="F59" s="49">
        <v>135500</v>
      </c>
      <c r="G59" s="49">
        <v>5600</v>
      </c>
      <c r="H59" s="170">
        <v>11900</v>
      </c>
      <c r="I59" s="49">
        <v>3700</v>
      </c>
      <c r="J59" s="49">
        <v>11000</v>
      </c>
      <c r="K59" s="49">
        <v>1900</v>
      </c>
      <c r="L59" s="49"/>
      <c r="M59" s="51">
        <f t="shared" si="30"/>
        <v>111983.47107438017</v>
      </c>
      <c r="N59" s="51">
        <f t="shared" si="33"/>
        <v>4628.0991735537191</v>
      </c>
      <c r="O59" s="51">
        <f t="shared" si="33"/>
        <v>9834.7107438016537</v>
      </c>
      <c r="P59" s="51">
        <f t="shared" si="33"/>
        <v>3057.8512396694214</v>
      </c>
      <c r="Q59" s="51">
        <f t="shared" si="33"/>
        <v>9090.9090909090919</v>
      </c>
      <c r="R59" s="51">
        <f t="shared" si="33"/>
        <v>1570.2479338842975</v>
      </c>
      <c r="S59" s="51">
        <f t="shared" si="33"/>
        <v>0</v>
      </c>
      <c r="T59" s="51">
        <f t="shared" si="34"/>
        <v>140165.28925619836</v>
      </c>
      <c r="U59" s="123" t="s">
        <v>72</v>
      </c>
      <c r="V59" s="127" t="s">
        <v>324</v>
      </c>
      <c r="W59" s="127" t="s">
        <v>324</v>
      </c>
      <c r="X59" s="146"/>
    </row>
    <row r="60" spans="1:24" ht="50.25" customHeight="1" thickBot="1" x14ac:dyDescent="0.25">
      <c r="A60" s="34">
        <v>36</v>
      </c>
      <c r="B60" s="38" t="s">
        <v>112</v>
      </c>
      <c r="C60" s="64" t="s">
        <v>136</v>
      </c>
      <c r="D60" s="136" t="s">
        <v>267</v>
      </c>
      <c r="E60" s="172" t="s">
        <v>210</v>
      </c>
      <c r="F60" s="49">
        <v>2600</v>
      </c>
      <c r="G60" s="49"/>
      <c r="H60" s="170"/>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324</v>
      </c>
      <c r="W60" s="127" t="s">
        <v>324</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324</v>
      </c>
      <c r="W61" s="127" t="s">
        <v>324</v>
      </c>
    </row>
    <row r="62" spans="1:24" ht="166.5" customHeight="1" thickBot="1" x14ac:dyDescent="0.25">
      <c r="A62" s="42">
        <v>38</v>
      </c>
      <c r="B62" s="38" t="s">
        <v>112</v>
      </c>
      <c r="C62" s="64" t="s">
        <v>142</v>
      </c>
      <c r="D62" s="147" t="s">
        <v>307</v>
      </c>
      <c r="E62" s="119" t="s">
        <v>135</v>
      </c>
      <c r="F62" s="49">
        <v>28100</v>
      </c>
      <c r="G62" s="49">
        <v>13800</v>
      </c>
      <c r="H62" s="49">
        <v>8850</v>
      </c>
      <c r="I62" s="49">
        <v>700</v>
      </c>
      <c r="J62" s="49">
        <v>400</v>
      </c>
      <c r="K62" s="49">
        <v>1900</v>
      </c>
      <c r="L62" s="49"/>
      <c r="M62" s="51">
        <f t="shared" si="30"/>
        <v>23223.14049586777</v>
      </c>
      <c r="N62" s="51">
        <f t="shared" si="33"/>
        <v>11404.958677685951</v>
      </c>
      <c r="O62" s="51">
        <f t="shared" si="33"/>
        <v>7314.0495867768595</v>
      </c>
      <c r="P62" s="51">
        <f t="shared" si="33"/>
        <v>578.51239669421489</v>
      </c>
      <c r="Q62" s="51">
        <f t="shared" si="33"/>
        <v>330.57851239669424</v>
      </c>
      <c r="R62" s="51">
        <f t="shared" si="33"/>
        <v>1570.2479338842975</v>
      </c>
      <c r="S62" s="51">
        <f t="shared" si="33"/>
        <v>0</v>
      </c>
      <c r="T62" s="51">
        <f t="shared" si="34"/>
        <v>44421.487603305788</v>
      </c>
      <c r="U62" s="123" t="s">
        <v>72</v>
      </c>
      <c r="V62" s="127" t="s">
        <v>324</v>
      </c>
      <c r="W62" s="127" t="s">
        <v>324</v>
      </c>
    </row>
    <row r="63" spans="1:24" ht="213" customHeight="1" thickBot="1" x14ac:dyDescent="0.25">
      <c r="A63" s="42">
        <v>39</v>
      </c>
      <c r="B63" s="38" t="s">
        <v>112</v>
      </c>
      <c r="C63" s="64" t="s">
        <v>144</v>
      </c>
      <c r="D63" s="147" t="s">
        <v>308</v>
      </c>
      <c r="E63" s="182" t="s">
        <v>273</v>
      </c>
      <c r="F63" s="49">
        <v>26000</v>
      </c>
      <c r="G63" s="49">
        <v>4000</v>
      </c>
      <c r="H63" s="49">
        <v>4800</v>
      </c>
      <c r="I63" s="49">
        <v>700</v>
      </c>
      <c r="J63" s="49">
        <v>20800</v>
      </c>
      <c r="K63" s="49">
        <v>300</v>
      </c>
      <c r="L63" s="49"/>
      <c r="M63" s="51">
        <f t="shared" si="30"/>
        <v>21487.603305785124</v>
      </c>
      <c r="N63" s="51">
        <f t="shared" si="33"/>
        <v>3305.7851239669421</v>
      </c>
      <c r="O63" s="51">
        <f t="shared" si="33"/>
        <v>3966.9421487603308</v>
      </c>
      <c r="P63" s="51">
        <f t="shared" si="33"/>
        <v>578.51239669421489</v>
      </c>
      <c r="Q63" s="51">
        <f t="shared" si="33"/>
        <v>17190.082644628099</v>
      </c>
      <c r="R63" s="51">
        <f t="shared" si="33"/>
        <v>247.93388429752068</v>
      </c>
      <c r="S63" s="51">
        <f t="shared" si="33"/>
        <v>0</v>
      </c>
      <c r="T63" s="51">
        <f t="shared" si="34"/>
        <v>46776.859504132233</v>
      </c>
      <c r="U63" s="123" t="s">
        <v>72</v>
      </c>
      <c r="V63" s="127" t="s">
        <v>324</v>
      </c>
      <c r="W63" s="127" t="s">
        <v>323</v>
      </c>
    </row>
    <row r="64" spans="1:24" ht="33.75" customHeight="1" thickBot="1" x14ac:dyDescent="0.25">
      <c r="A64" s="42">
        <v>40</v>
      </c>
      <c r="B64" s="38" t="s">
        <v>112</v>
      </c>
      <c r="C64" s="64" t="s">
        <v>147</v>
      </c>
      <c r="D64" s="147" t="s">
        <v>269</v>
      </c>
      <c r="E64" s="201"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327</v>
      </c>
      <c r="W64" s="127" t="s">
        <v>324</v>
      </c>
    </row>
    <row r="65" spans="1:23" ht="66" customHeight="1" thickBot="1" x14ac:dyDescent="0.25">
      <c r="A65" s="42">
        <v>41</v>
      </c>
      <c r="B65" s="38" t="s">
        <v>112</v>
      </c>
      <c r="C65" s="64" t="s">
        <v>150</v>
      </c>
      <c r="D65" s="147" t="s">
        <v>270</v>
      </c>
      <c r="E65" s="182" t="s">
        <v>274</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324</v>
      </c>
      <c r="W65" s="127" t="s">
        <v>324</v>
      </c>
    </row>
    <row r="66" spans="1:23" ht="34.5" customHeight="1" thickBot="1" x14ac:dyDescent="0.25">
      <c r="A66" s="42">
        <v>42</v>
      </c>
      <c r="B66" s="38" t="s">
        <v>112</v>
      </c>
      <c r="C66" s="64" t="s">
        <v>153</v>
      </c>
      <c r="D66" s="147" t="s">
        <v>271</v>
      </c>
      <c r="E66" s="172" t="s">
        <v>274</v>
      </c>
      <c r="F66" s="49"/>
      <c r="G66" s="49"/>
      <c r="H66" s="49">
        <v>2500</v>
      </c>
      <c r="I66" s="49"/>
      <c r="J66" s="49"/>
      <c r="K66" s="49"/>
      <c r="L66" s="49"/>
      <c r="M66" s="51">
        <f>F66/1.19</f>
        <v>0</v>
      </c>
      <c r="N66" s="51">
        <f t="shared" si="36"/>
        <v>0</v>
      </c>
      <c r="O66" s="51">
        <f>H66/1.21</f>
        <v>2066.1157024793388</v>
      </c>
      <c r="P66" s="51">
        <f t="shared" si="35"/>
        <v>0</v>
      </c>
      <c r="Q66" s="51">
        <f t="shared" si="35"/>
        <v>0</v>
      </c>
      <c r="R66" s="51">
        <f t="shared" si="35"/>
        <v>0</v>
      </c>
      <c r="S66" s="51">
        <f t="shared" si="35"/>
        <v>0</v>
      </c>
      <c r="T66" s="51">
        <f t="shared" si="34"/>
        <v>2066.1157024793388</v>
      </c>
      <c r="U66" s="123" t="s">
        <v>72</v>
      </c>
      <c r="V66" s="127" t="s">
        <v>324</v>
      </c>
      <c r="W66" s="127" t="s">
        <v>324</v>
      </c>
    </row>
    <row r="67" spans="1:23" ht="42" customHeight="1" thickBot="1" x14ac:dyDescent="0.25">
      <c r="A67" s="92">
        <v>43</v>
      </c>
      <c r="B67" s="38" t="s">
        <v>112</v>
      </c>
      <c r="C67" s="64" t="s">
        <v>156</v>
      </c>
      <c r="D67" s="147" t="s">
        <v>137</v>
      </c>
      <c r="E67" s="119" t="s">
        <v>138</v>
      </c>
      <c r="F67" s="49">
        <v>41000</v>
      </c>
      <c r="G67" s="49"/>
      <c r="H67" s="49"/>
      <c r="I67" s="49"/>
      <c r="J67" s="49"/>
      <c r="K67" s="49"/>
      <c r="L67" s="49"/>
      <c r="M67" s="51">
        <f>F67</f>
        <v>41000</v>
      </c>
      <c r="N67" s="51">
        <f t="shared" si="36"/>
        <v>0</v>
      </c>
      <c r="O67" s="51">
        <f t="shared" si="36"/>
        <v>0</v>
      </c>
      <c r="P67" s="51">
        <f t="shared" si="35"/>
        <v>0</v>
      </c>
      <c r="Q67" s="51">
        <f t="shared" si="35"/>
        <v>0</v>
      </c>
      <c r="R67" s="51">
        <f t="shared" si="35"/>
        <v>0</v>
      </c>
      <c r="S67" s="51">
        <f t="shared" si="35"/>
        <v>0</v>
      </c>
      <c r="T67" s="51">
        <f t="shared" si="34"/>
        <v>41000</v>
      </c>
      <c r="U67" s="123" t="s">
        <v>72</v>
      </c>
      <c r="V67" s="127" t="s">
        <v>324</v>
      </c>
      <c r="W67" s="127" t="s">
        <v>324</v>
      </c>
    </row>
    <row r="68" spans="1:23" ht="191.25" customHeight="1" thickBot="1" x14ac:dyDescent="0.25">
      <c r="A68" s="34">
        <v>44</v>
      </c>
      <c r="B68" s="38" t="s">
        <v>112</v>
      </c>
      <c r="C68" s="64" t="s">
        <v>159</v>
      </c>
      <c r="D68" s="144" t="s">
        <v>140</v>
      </c>
      <c r="E68" s="119" t="s">
        <v>141</v>
      </c>
      <c r="F68" s="49">
        <v>24000</v>
      </c>
      <c r="G68" s="49"/>
      <c r="H68" s="49"/>
      <c r="I68" s="49"/>
      <c r="J68" s="49"/>
      <c r="K68" s="49"/>
      <c r="L68" s="49"/>
      <c r="M68" s="51">
        <f t="shared" ref="M68:M77" si="37">F68/1.21</f>
        <v>19834.710743801654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19834.710743801654</v>
      </c>
      <c r="U68" s="123" t="s">
        <v>72</v>
      </c>
      <c r="V68" s="127" t="s">
        <v>324</v>
      </c>
      <c r="W68" s="127" t="s">
        <v>323</v>
      </c>
    </row>
    <row r="69" spans="1:23" ht="96.75" customHeight="1" thickBot="1" x14ac:dyDescent="0.25">
      <c r="A69" s="42">
        <v>45</v>
      </c>
      <c r="B69" s="38" t="s">
        <v>112</v>
      </c>
      <c r="C69" s="64" t="s">
        <v>160</v>
      </c>
      <c r="D69" s="144" t="s">
        <v>231</v>
      </c>
      <c r="E69" s="119" t="s">
        <v>143</v>
      </c>
      <c r="F69" s="49">
        <v>21000</v>
      </c>
      <c r="G69" s="49"/>
      <c r="H69" s="49">
        <v>8000</v>
      </c>
      <c r="I69" s="49">
        <v>500</v>
      </c>
      <c r="J69" s="49"/>
      <c r="K69" s="49">
        <v>1000</v>
      </c>
      <c r="L69" s="49"/>
      <c r="M69" s="51">
        <f t="shared" si="37"/>
        <v>17355.371900826445</v>
      </c>
      <c r="N69" s="51">
        <f t="shared" si="38"/>
        <v>0</v>
      </c>
      <c r="O69" s="51">
        <f t="shared" si="39"/>
        <v>6611.5702479338843</v>
      </c>
      <c r="P69" s="51">
        <f t="shared" si="40"/>
        <v>413.22314049586777</v>
      </c>
      <c r="Q69" s="51">
        <f t="shared" si="41"/>
        <v>0</v>
      </c>
      <c r="R69" s="51">
        <f t="shared" si="42"/>
        <v>826.44628099173553</v>
      </c>
      <c r="S69" s="51">
        <f t="shared" si="43"/>
        <v>0</v>
      </c>
      <c r="T69" s="51">
        <f t="shared" si="34"/>
        <v>25206.611570247933</v>
      </c>
      <c r="U69" s="123" t="s">
        <v>72</v>
      </c>
      <c r="V69" s="127" t="s">
        <v>324</v>
      </c>
      <c r="W69" s="127" t="s">
        <v>324</v>
      </c>
    </row>
    <row r="70" spans="1:23" ht="160.9" customHeight="1" thickBot="1" x14ac:dyDescent="0.25">
      <c r="A70" s="42">
        <v>46</v>
      </c>
      <c r="B70" s="38" t="s">
        <v>112</v>
      </c>
      <c r="C70" s="64" t="s">
        <v>162</v>
      </c>
      <c r="D70" s="144" t="s">
        <v>145</v>
      </c>
      <c r="E70" s="119" t="s">
        <v>146</v>
      </c>
      <c r="F70" s="49">
        <v>52000</v>
      </c>
      <c r="G70" s="49">
        <v>21000</v>
      </c>
      <c r="H70" s="49">
        <v>16000</v>
      </c>
      <c r="I70" s="49">
        <v>1000</v>
      </c>
      <c r="J70" s="49">
        <v>1000</v>
      </c>
      <c r="K70" s="49">
        <v>1000</v>
      </c>
      <c r="L70" s="49"/>
      <c r="M70" s="51">
        <f t="shared" si="37"/>
        <v>42975.206611570247</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76033.057851239661</v>
      </c>
      <c r="U70" s="123" t="s">
        <v>72</v>
      </c>
      <c r="V70" s="127" t="s">
        <v>324</v>
      </c>
      <c r="W70" s="127" t="s">
        <v>324</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324</v>
      </c>
      <c r="W71" s="127" t="s">
        <v>324</v>
      </c>
    </row>
    <row r="72" spans="1:23" ht="78.75" customHeight="1" thickBot="1" x14ac:dyDescent="0.25">
      <c r="A72" s="92">
        <v>48</v>
      </c>
      <c r="B72" s="38" t="s">
        <v>112</v>
      </c>
      <c r="C72" s="64" t="s">
        <v>166</v>
      </c>
      <c r="D72" s="144" t="s">
        <v>151</v>
      </c>
      <c r="E72" s="119" t="s">
        <v>152</v>
      </c>
      <c r="F72" s="49">
        <v>27000</v>
      </c>
      <c r="G72" s="49">
        <v>500</v>
      </c>
      <c r="H72" s="49">
        <v>8000</v>
      </c>
      <c r="I72" s="49"/>
      <c r="J72" s="49"/>
      <c r="K72" s="49"/>
      <c r="L72" s="49"/>
      <c r="M72" s="51">
        <f t="shared" si="37"/>
        <v>22314.049586776859</v>
      </c>
      <c r="N72" s="51">
        <f t="shared" si="38"/>
        <v>413.22314049586777</v>
      </c>
      <c r="O72" s="51">
        <f t="shared" si="39"/>
        <v>6611.5702479338843</v>
      </c>
      <c r="P72" s="51">
        <f t="shared" si="40"/>
        <v>0</v>
      </c>
      <c r="Q72" s="51">
        <f t="shared" si="41"/>
        <v>0</v>
      </c>
      <c r="R72" s="51">
        <f t="shared" si="42"/>
        <v>0</v>
      </c>
      <c r="S72" s="51">
        <f t="shared" si="43"/>
        <v>0</v>
      </c>
      <c r="T72" s="51">
        <f t="shared" si="34"/>
        <v>29338.842975206611</v>
      </c>
      <c r="U72" s="123" t="s">
        <v>72</v>
      </c>
      <c r="V72" s="127" t="s">
        <v>324</v>
      </c>
      <c r="W72" s="127" t="s">
        <v>324</v>
      </c>
    </row>
    <row r="73" spans="1:23" ht="81.75" customHeight="1" thickBot="1" x14ac:dyDescent="0.25">
      <c r="A73" s="34">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324</v>
      </c>
      <c r="W73" s="127" t="s">
        <v>324</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324</v>
      </c>
      <c r="W74" s="127" t="s">
        <v>324</v>
      </c>
    </row>
    <row r="75" spans="1:23" ht="65.25" customHeight="1" thickBot="1" x14ac:dyDescent="0.25">
      <c r="A75" s="42">
        <v>51</v>
      </c>
      <c r="B75" s="38" t="s">
        <v>112</v>
      </c>
      <c r="C75" s="64" t="s">
        <v>241</v>
      </c>
      <c r="D75" s="144" t="s">
        <v>272</v>
      </c>
      <c r="E75" s="119" t="s">
        <v>158</v>
      </c>
      <c r="F75" s="49">
        <v>5600</v>
      </c>
      <c r="G75" s="49">
        <v>1000</v>
      </c>
      <c r="H75" s="49">
        <v>1500</v>
      </c>
      <c r="I75" s="49">
        <v>100</v>
      </c>
      <c r="J75" s="49"/>
      <c r="K75" s="49">
        <v>100</v>
      </c>
      <c r="L75" s="49"/>
      <c r="M75" s="51">
        <f t="shared" si="37"/>
        <v>4628.0991735537191</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6859.5041322314046</v>
      </c>
      <c r="U75" s="123" t="s">
        <v>72</v>
      </c>
      <c r="V75" s="127" t="s">
        <v>324</v>
      </c>
      <c r="W75" s="127" t="s">
        <v>324</v>
      </c>
    </row>
    <row r="76" spans="1:23" ht="34.5" customHeight="1" thickBot="1" x14ac:dyDescent="0.25">
      <c r="A76" s="42">
        <v>52</v>
      </c>
      <c r="B76" s="38" t="s">
        <v>112</v>
      </c>
      <c r="C76" s="64" t="s">
        <v>242</v>
      </c>
      <c r="D76" s="144" t="s">
        <v>232</v>
      </c>
      <c r="E76" s="182" t="s">
        <v>234</v>
      </c>
      <c r="F76" s="49">
        <v>1460</v>
      </c>
      <c r="G76" s="49"/>
      <c r="H76" s="49"/>
      <c r="I76" s="49"/>
      <c r="J76" s="49"/>
      <c r="K76" s="49"/>
      <c r="L76" s="49"/>
      <c r="M76" s="51">
        <f t="shared" si="37"/>
        <v>1206.611570247934</v>
      </c>
      <c r="N76" s="51">
        <f t="shared" si="38"/>
        <v>0</v>
      </c>
      <c r="O76" s="51">
        <f t="shared" si="39"/>
        <v>0</v>
      </c>
      <c r="P76" s="51">
        <f t="shared" si="40"/>
        <v>0</v>
      </c>
      <c r="Q76" s="51">
        <f t="shared" si="41"/>
        <v>0</v>
      </c>
      <c r="R76" s="51">
        <f t="shared" si="42"/>
        <v>0</v>
      </c>
      <c r="S76" s="51">
        <f t="shared" si="43"/>
        <v>0</v>
      </c>
      <c r="T76" s="51">
        <f t="shared" si="34"/>
        <v>1206.611570247934</v>
      </c>
      <c r="U76" s="123" t="s">
        <v>72</v>
      </c>
      <c r="V76" s="127" t="s">
        <v>324</v>
      </c>
      <c r="W76" s="127" t="s">
        <v>324</v>
      </c>
    </row>
    <row r="77" spans="1:23" ht="65.25" customHeight="1" thickBot="1" x14ac:dyDescent="0.25">
      <c r="A77" s="42">
        <v>53</v>
      </c>
      <c r="B77" s="38" t="s">
        <v>112</v>
      </c>
      <c r="C77" s="64" t="s">
        <v>295</v>
      </c>
      <c r="D77" s="144" t="s">
        <v>233</v>
      </c>
      <c r="E77" s="172" t="s">
        <v>275</v>
      </c>
      <c r="F77" s="49">
        <v>1230</v>
      </c>
      <c r="G77" s="49"/>
      <c r="H77" s="49"/>
      <c r="I77" s="49"/>
      <c r="J77" s="49"/>
      <c r="K77" s="49"/>
      <c r="L77" s="49"/>
      <c r="M77" s="51">
        <f t="shared" si="37"/>
        <v>1016.5289256198347</v>
      </c>
      <c r="N77" s="51">
        <f t="shared" si="38"/>
        <v>0</v>
      </c>
      <c r="O77" s="51">
        <f t="shared" si="39"/>
        <v>0</v>
      </c>
      <c r="P77" s="51">
        <f t="shared" si="40"/>
        <v>0</v>
      </c>
      <c r="Q77" s="51">
        <f t="shared" si="41"/>
        <v>0</v>
      </c>
      <c r="R77" s="51">
        <f t="shared" si="42"/>
        <v>0</v>
      </c>
      <c r="S77" s="51">
        <f t="shared" si="43"/>
        <v>0</v>
      </c>
      <c r="T77" s="51">
        <f t="shared" si="34"/>
        <v>1016.5289256198347</v>
      </c>
      <c r="U77" s="123" t="s">
        <v>72</v>
      </c>
      <c r="V77" s="127" t="s">
        <v>324</v>
      </c>
      <c r="W77" s="127" t="s">
        <v>324</v>
      </c>
    </row>
    <row r="78" spans="1:23" ht="39" customHeight="1" thickBot="1" x14ac:dyDescent="0.25">
      <c r="A78" s="42">
        <v>54</v>
      </c>
      <c r="B78" s="38" t="s">
        <v>112</v>
      </c>
      <c r="C78" s="64" t="s">
        <v>377</v>
      </c>
      <c r="D78" s="215" t="s">
        <v>164</v>
      </c>
      <c r="E78" s="190" t="s">
        <v>165</v>
      </c>
      <c r="F78" s="49">
        <v>7200</v>
      </c>
      <c r="G78" s="49">
        <v>2000</v>
      </c>
      <c r="H78" s="49">
        <v>6950</v>
      </c>
      <c r="I78" s="49"/>
      <c r="J78" s="49"/>
      <c r="K78" s="49"/>
      <c r="L78" s="49"/>
      <c r="M78" s="51">
        <f>F78/1.21</f>
        <v>5950.4132231404965</v>
      </c>
      <c r="N78" s="51">
        <f t="shared" ref="N78:S78" si="44">G78/1.21</f>
        <v>1652.8925619834711</v>
      </c>
      <c r="O78" s="51">
        <f t="shared" si="44"/>
        <v>5743.8016528925618</v>
      </c>
      <c r="P78" s="51">
        <f t="shared" si="44"/>
        <v>0</v>
      </c>
      <c r="Q78" s="51">
        <f t="shared" si="44"/>
        <v>0</v>
      </c>
      <c r="R78" s="51">
        <f t="shared" si="44"/>
        <v>0</v>
      </c>
      <c r="S78" s="51">
        <f t="shared" si="44"/>
        <v>0</v>
      </c>
      <c r="T78" s="51">
        <f t="shared" ref="T78:T84" si="45">SUM(M78:S78)</f>
        <v>13347.10743801653</v>
      </c>
      <c r="U78" s="123" t="s">
        <v>72</v>
      </c>
      <c r="V78" s="132" t="s">
        <v>328</v>
      </c>
      <c r="W78" s="132" t="s">
        <v>422</v>
      </c>
    </row>
    <row r="79" spans="1:23" ht="48.75" customHeight="1" thickBot="1" x14ac:dyDescent="0.25">
      <c r="A79" s="42">
        <v>55</v>
      </c>
      <c r="B79" s="38" t="s">
        <v>112</v>
      </c>
      <c r="C79" s="64" t="s">
        <v>378</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326</v>
      </c>
      <c r="W79" s="132" t="s">
        <v>326</v>
      </c>
    </row>
    <row r="80" spans="1:23" ht="115.5" customHeight="1" thickBot="1" x14ac:dyDescent="0.25">
      <c r="A80" s="42">
        <v>56</v>
      </c>
      <c r="B80" s="38" t="s">
        <v>112</v>
      </c>
      <c r="C80" s="64" t="s">
        <v>379</v>
      </c>
      <c r="D80" s="144" t="s">
        <v>343</v>
      </c>
      <c r="E80" s="212" t="s">
        <v>373</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324</v>
      </c>
      <c r="W80" s="127" t="s">
        <v>324</v>
      </c>
    </row>
    <row r="81" spans="1:23" ht="65.25" customHeight="1" thickBot="1" x14ac:dyDescent="0.25">
      <c r="A81" s="42">
        <v>57</v>
      </c>
      <c r="B81" s="38" t="s">
        <v>112</v>
      </c>
      <c r="C81" s="64" t="s">
        <v>380</v>
      </c>
      <c r="D81" s="144" t="s">
        <v>344</v>
      </c>
      <c r="E81" s="209" t="s">
        <v>374</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336</v>
      </c>
      <c r="W81" s="132" t="s">
        <v>328</v>
      </c>
    </row>
    <row r="82" spans="1:23" ht="80.25" customHeight="1" thickBot="1" x14ac:dyDescent="0.25">
      <c r="A82" s="42">
        <v>58</v>
      </c>
      <c r="B82" s="38" t="s">
        <v>112</v>
      </c>
      <c r="C82" s="64" t="s">
        <v>381</v>
      </c>
      <c r="D82" s="144" t="s">
        <v>345</v>
      </c>
      <c r="E82" s="212" t="s">
        <v>375</v>
      </c>
      <c r="F82" s="49">
        <v>8100</v>
      </c>
      <c r="G82" s="49">
        <v>0</v>
      </c>
      <c r="H82" s="49">
        <v>0</v>
      </c>
      <c r="I82" s="49"/>
      <c r="J82" s="49"/>
      <c r="K82" s="49"/>
      <c r="L82" s="49"/>
      <c r="M82" s="51">
        <f>F82/1.21</f>
        <v>6694.2148760330583</v>
      </c>
      <c r="N82" s="51">
        <f t="shared" si="47"/>
        <v>0</v>
      </c>
      <c r="O82" s="51">
        <f t="shared" si="48"/>
        <v>0</v>
      </c>
      <c r="P82" s="51">
        <f t="shared" si="49"/>
        <v>0</v>
      </c>
      <c r="Q82" s="51">
        <f t="shared" si="50"/>
        <v>0</v>
      </c>
      <c r="R82" s="51">
        <f t="shared" si="51"/>
        <v>0</v>
      </c>
      <c r="S82" s="51">
        <f t="shared" si="52"/>
        <v>0</v>
      </c>
      <c r="T82" s="51">
        <f t="shared" si="45"/>
        <v>6694.2148760330583</v>
      </c>
      <c r="U82" s="123" t="s">
        <v>72</v>
      </c>
      <c r="V82" s="127" t="s">
        <v>324</v>
      </c>
      <c r="W82" s="127" t="s">
        <v>324</v>
      </c>
    </row>
    <row r="83" spans="1:23" ht="56.25" customHeight="1" thickBot="1" x14ac:dyDescent="0.25">
      <c r="A83" s="42">
        <v>59</v>
      </c>
      <c r="B83" s="38" t="s">
        <v>112</v>
      </c>
      <c r="C83" s="64" t="s">
        <v>382</v>
      </c>
      <c r="D83" s="144" t="s">
        <v>346</v>
      </c>
      <c r="E83" s="209" t="s">
        <v>376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331</v>
      </c>
      <c r="W83" s="132" t="s">
        <v>327</v>
      </c>
    </row>
    <row r="84" spans="1:23" ht="53.25" customHeight="1" thickBot="1" x14ac:dyDescent="0.25">
      <c r="A84" s="42">
        <v>60</v>
      </c>
      <c r="B84" s="38" t="s">
        <v>112</v>
      </c>
      <c r="C84" s="64" t="s">
        <v>383</v>
      </c>
      <c r="D84" s="144" t="s">
        <v>347</v>
      </c>
      <c r="E84" s="212"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384</v>
      </c>
      <c r="D85" s="144" t="s">
        <v>170</v>
      </c>
      <c r="E85" s="206"/>
      <c r="F85" s="49">
        <v>1290</v>
      </c>
      <c r="G85" s="49">
        <v>700</v>
      </c>
      <c r="H85" s="49">
        <v>0</v>
      </c>
      <c r="I85" s="49">
        <v>800</v>
      </c>
      <c r="J85" s="49">
        <v>800</v>
      </c>
      <c r="K85" s="49">
        <v>800</v>
      </c>
      <c r="L85" s="49"/>
      <c r="M85" s="51">
        <f t="shared" ref="M85:S89" si="60">F85/1.21</f>
        <v>1066.1157024793388</v>
      </c>
      <c r="N85" s="51">
        <f t="shared" si="60"/>
        <v>578.51239669421489</v>
      </c>
      <c r="O85" s="51">
        <f t="shared" si="60"/>
        <v>0</v>
      </c>
      <c r="P85" s="51">
        <f t="shared" si="60"/>
        <v>661.15702479338847</v>
      </c>
      <c r="Q85" s="51">
        <f t="shared" si="60"/>
        <v>661.15702479338847</v>
      </c>
      <c r="R85" s="51">
        <f t="shared" si="60"/>
        <v>661.15702479338847</v>
      </c>
      <c r="S85" s="51">
        <f t="shared" si="60"/>
        <v>0</v>
      </c>
      <c r="T85" s="51">
        <f>SUM(M85:S85)</f>
        <v>3628.0991735537191</v>
      </c>
      <c r="U85" s="123" t="s">
        <v>72</v>
      </c>
      <c r="V85" s="132"/>
      <c r="W85" s="132"/>
    </row>
    <row r="86" spans="1:23" ht="52.5" customHeight="1" thickBot="1" x14ac:dyDescent="0.25">
      <c r="A86" s="42">
        <v>62</v>
      </c>
      <c r="B86" s="38" t="s">
        <v>112</v>
      </c>
      <c r="C86" s="64" t="s">
        <v>419</v>
      </c>
      <c r="D86" s="69" t="s">
        <v>357</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332</v>
      </c>
      <c r="W86" s="132" t="s">
        <v>326</v>
      </c>
    </row>
    <row r="87" spans="1:23" ht="54" customHeight="1" thickBot="1" x14ac:dyDescent="0.25">
      <c r="A87" s="42">
        <v>63</v>
      </c>
      <c r="B87" s="38" t="s">
        <v>112</v>
      </c>
      <c r="C87" s="64" t="s">
        <v>420</v>
      </c>
      <c r="D87" s="69" t="s">
        <v>358</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332</v>
      </c>
      <c r="W87" s="132" t="s">
        <v>326</v>
      </c>
    </row>
    <row r="88" spans="1:23" ht="51.75" customHeight="1" thickBot="1" x14ac:dyDescent="0.25">
      <c r="A88" s="42">
        <v>64</v>
      </c>
      <c r="B88" s="38" t="s">
        <v>112</v>
      </c>
      <c r="C88" s="64" t="s">
        <v>421</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332</v>
      </c>
      <c r="W88" s="132" t="s">
        <v>326</v>
      </c>
    </row>
    <row r="89" spans="1:23" ht="44.25" customHeight="1" thickBot="1" x14ac:dyDescent="0.25">
      <c r="A89" s="42">
        <v>65</v>
      </c>
      <c r="B89" s="38" t="s">
        <v>112</v>
      </c>
      <c r="C89" s="64" t="s">
        <v>421</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332</v>
      </c>
      <c r="W89" s="132" t="s">
        <v>326</v>
      </c>
    </row>
    <row r="90" spans="1:23" ht="26.25" customHeight="1" thickBot="1" x14ac:dyDescent="0.25">
      <c r="A90" s="42">
        <v>66</v>
      </c>
      <c r="B90" s="38"/>
      <c r="C90" s="64"/>
      <c r="D90" s="144" t="s">
        <v>171</v>
      </c>
      <c r="E90" s="206"/>
      <c r="F90" s="49">
        <f>SUM(F53:F89)</f>
        <v>572000</v>
      </c>
      <c r="G90" s="49">
        <f t="shared" ref="G90:K90" si="68">SUM(G53:G89)</f>
        <v>51000</v>
      </c>
      <c r="H90" s="49">
        <f t="shared" si="68"/>
        <v>107000</v>
      </c>
      <c r="I90" s="49">
        <f t="shared" si="68"/>
        <v>8000</v>
      </c>
      <c r="J90" s="49">
        <f t="shared" si="68"/>
        <v>34000</v>
      </c>
      <c r="K90" s="49">
        <f t="shared" si="68"/>
        <v>7000</v>
      </c>
      <c r="L90" s="49"/>
      <c r="M90" s="51">
        <f>SUM(M53:M89)</f>
        <v>479842.97520661168</v>
      </c>
      <c r="N90" s="51">
        <f t="shared" ref="N90:S90" si="69">SUM(N53:N89)</f>
        <v>42148.760330578516</v>
      </c>
      <c r="O90" s="51">
        <f t="shared" si="69"/>
        <v>88429.752066115703</v>
      </c>
      <c r="P90" s="51">
        <f t="shared" si="69"/>
        <v>6611.5702479338843</v>
      </c>
      <c r="Q90" s="51">
        <f t="shared" si="69"/>
        <v>28099.173553719011</v>
      </c>
      <c r="R90" s="51">
        <f t="shared" si="69"/>
        <v>5785.1239669421493</v>
      </c>
      <c r="S90" s="51">
        <f t="shared" si="69"/>
        <v>0</v>
      </c>
      <c r="T90" s="51">
        <f>SUM(M90:S90)</f>
        <v>650917.35537190095</v>
      </c>
      <c r="U90" s="123"/>
      <c r="V90" s="132"/>
      <c r="W90" s="124"/>
    </row>
    <row r="91" spans="1:23" ht="25.5" customHeight="1" thickBot="1" x14ac:dyDescent="0.25">
      <c r="A91" s="42">
        <v>67</v>
      </c>
      <c r="B91" s="38"/>
      <c r="C91" s="42"/>
      <c r="D91" s="92" t="s">
        <v>172</v>
      </c>
      <c r="E91" s="119"/>
      <c r="F91" s="142">
        <f>F90+F52</f>
        <v>630000</v>
      </c>
      <c r="G91" s="142">
        <f t="shared" ref="G91:K91" si="70">G90+G52</f>
        <v>65000</v>
      </c>
      <c r="H91" s="142">
        <f t="shared" si="70"/>
        <v>160000</v>
      </c>
      <c r="I91" s="142">
        <f t="shared" si="70"/>
        <v>11000</v>
      </c>
      <c r="J91" s="142">
        <f t="shared" si="70"/>
        <v>44000</v>
      </c>
      <c r="K91" s="142">
        <f t="shared" si="70"/>
        <v>11000</v>
      </c>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137000</v>
      </c>
      <c r="G92" s="49"/>
      <c r="H92" s="49"/>
      <c r="I92" s="49"/>
      <c r="J92" s="49"/>
      <c r="K92" s="49"/>
      <c r="L92" s="49"/>
      <c r="M92" s="51">
        <f t="shared" ref="M92:S93" si="71">F92/1.21</f>
        <v>113223.14049586777</v>
      </c>
      <c r="N92" s="51">
        <f t="shared" si="71"/>
        <v>0</v>
      </c>
      <c r="O92" s="51">
        <f t="shared" si="71"/>
        <v>0</v>
      </c>
      <c r="P92" s="51">
        <f t="shared" si="71"/>
        <v>0</v>
      </c>
      <c r="Q92" s="51">
        <f t="shared" si="71"/>
        <v>0</v>
      </c>
      <c r="R92" s="51">
        <f t="shared" si="71"/>
        <v>0</v>
      </c>
      <c r="S92" s="51">
        <f t="shared" si="71"/>
        <v>0</v>
      </c>
      <c r="T92" s="51">
        <f>SUM(M92:S92)</f>
        <v>113223.14049586777</v>
      </c>
      <c r="U92" s="123" t="s">
        <v>72</v>
      </c>
      <c r="V92" s="127" t="s">
        <v>330</v>
      </c>
      <c r="W92" s="124" t="s">
        <v>332</v>
      </c>
    </row>
    <row r="93" spans="1:23" ht="29.25" customHeight="1" thickBot="1" x14ac:dyDescent="0.25">
      <c r="A93" s="42">
        <v>69</v>
      </c>
      <c r="B93" s="38"/>
      <c r="C93" s="42"/>
      <c r="D93" s="38" t="s">
        <v>175</v>
      </c>
      <c r="E93" s="119"/>
      <c r="F93" s="49">
        <f>F92</f>
        <v>137000</v>
      </c>
      <c r="G93" s="49"/>
      <c r="H93" s="49"/>
      <c r="I93" s="49"/>
      <c r="J93" s="49"/>
      <c r="K93" s="49"/>
      <c r="L93" s="49"/>
      <c r="M93" s="51">
        <f t="shared" si="71"/>
        <v>113223.14049586777</v>
      </c>
      <c r="N93" s="51">
        <f t="shared" si="71"/>
        <v>0</v>
      </c>
      <c r="O93" s="51">
        <f t="shared" si="71"/>
        <v>0</v>
      </c>
      <c r="P93" s="51">
        <f t="shared" si="71"/>
        <v>0</v>
      </c>
      <c r="Q93" s="51">
        <f t="shared" si="71"/>
        <v>0</v>
      </c>
      <c r="R93" s="51">
        <f t="shared" si="71"/>
        <v>0</v>
      </c>
      <c r="S93" s="51">
        <f t="shared" si="71"/>
        <v>0</v>
      </c>
      <c r="T93" s="51">
        <f>SUM(M93:S93)</f>
        <v>113223.14049586777</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2">F94/1.11</f>
        <v>0</v>
      </c>
      <c r="N94" s="51">
        <f t="shared" si="72"/>
        <v>0</v>
      </c>
      <c r="O94" s="51">
        <f t="shared" si="72"/>
        <v>8108.1081081081074</v>
      </c>
      <c r="P94" s="51">
        <f t="shared" si="72"/>
        <v>0</v>
      </c>
      <c r="Q94" s="51">
        <f t="shared" si="72"/>
        <v>0</v>
      </c>
      <c r="R94" s="51">
        <f t="shared" si="72"/>
        <v>0</v>
      </c>
      <c r="S94" s="51">
        <f t="shared" si="72"/>
        <v>70270.270270270266</v>
      </c>
      <c r="T94" s="51">
        <f>SUM(O94:S94)</f>
        <v>78378.378378378373</v>
      </c>
      <c r="U94" s="123" t="s">
        <v>72</v>
      </c>
      <c r="V94" s="127" t="s">
        <v>324</v>
      </c>
      <c r="W94" s="124" t="s">
        <v>326</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3">SUM(M94)</f>
        <v>0</v>
      </c>
      <c r="N95" s="51">
        <f t="shared" si="73"/>
        <v>0</v>
      </c>
      <c r="O95" s="51">
        <f t="shared" si="73"/>
        <v>8108.1081081081074</v>
      </c>
      <c r="P95" s="51">
        <f t="shared" si="73"/>
        <v>0</v>
      </c>
      <c r="Q95" s="51">
        <f t="shared" si="73"/>
        <v>0</v>
      </c>
      <c r="R95" s="51">
        <f t="shared" si="73"/>
        <v>0</v>
      </c>
      <c r="S95" s="51">
        <f t="shared" si="73"/>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4">F96/1.21</f>
        <v>0</v>
      </c>
      <c r="N96" s="51">
        <f t="shared" si="74"/>
        <v>0</v>
      </c>
      <c r="O96" s="51">
        <f t="shared" si="74"/>
        <v>0</v>
      </c>
      <c r="P96" s="51">
        <f t="shared" si="74"/>
        <v>0</v>
      </c>
      <c r="Q96" s="51">
        <f t="shared" si="74"/>
        <v>0</v>
      </c>
      <c r="R96" s="51">
        <f t="shared" si="74"/>
        <v>0</v>
      </c>
      <c r="S96" s="51">
        <f t="shared" si="74"/>
        <v>129752.06611570249</v>
      </c>
      <c r="T96" s="51">
        <f t="shared" ref="T96:T104" si="75">SUM(M96:S96)</f>
        <v>129752.06611570249</v>
      </c>
      <c r="U96" s="123" t="s">
        <v>72</v>
      </c>
      <c r="V96" s="127" t="s">
        <v>330</v>
      </c>
      <c r="W96" s="124" t="s">
        <v>326</v>
      </c>
    </row>
    <row r="97" spans="1:23" s="151" customFormat="1" ht="36" customHeight="1" thickBot="1" x14ac:dyDescent="0.25">
      <c r="A97" s="42">
        <v>73</v>
      </c>
      <c r="B97" s="42" t="s">
        <v>179</v>
      </c>
      <c r="C97" s="42">
        <v>56</v>
      </c>
      <c r="D97" s="69" t="s">
        <v>226</v>
      </c>
      <c r="E97" s="202" t="s">
        <v>181</v>
      </c>
      <c r="F97" s="62"/>
      <c r="G97" s="62">
        <v>920</v>
      </c>
      <c r="H97" s="49">
        <v>3700</v>
      </c>
      <c r="I97" s="49"/>
      <c r="J97" s="72">
        <v>750</v>
      </c>
      <c r="K97" s="153">
        <v>800</v>
      </c>
      <c r="L97" s="153"/>
      <c r="M97" s="51">
        <f t="shared" si="74"/>
        <v>0</v>
      </c>
      <c r="N97" s="51">
        <f t="shared" si="74"/>
        <v>760.33057851239676</v>
      </c>
      <c r="O97" s="51">
        <f t="shared" si="74"/>
        <v>3057.8512396694214</v>
      </c>
      <c r="P97" s="51">
        <f t="shared" si="74"/>
        <v>0</v>
      </c>
      <c r="Q97" s="51">
        <f t="shared" si="74"/>
        <v>619.83471074380168</v>
      </c>
      <c r="R97" s="51">
        <f t="shared" si="74"/>
        <v>661.15702479338847</v>
      </c>
      <c r="S97" s="51">
        <f t="shared" si="74"/>
        <v>0</v>
      </c>
      <c r="T97" s="51">
        <f t="shared" si="75"/>
        <v>5099.1735537190089</v>
      </c>
      <c r="U97" s="123" t="s">
        <v>72</v>
      </c>
      <c r="V97" s="127" t="s">
        <v>330</v>
      </c>
      <c r="W97" s="124" t="s">
        <v>326</v>
      </c>
    </row>
    <row r="98" spans="1:23" s="151" customFormat="1" ht="47.25" customHeight="1" thickBot="1" x14ac:dyDescent="0.25">
      <c r="A98" s="42">
        <v>74</v>
      </c>
      <c r="B98" s="42" t="s">
        <v>179</v>
      </c>
      <c r="C98" s="42">
        <v>57</v>
      </c>
      <c r="D98" s="69" t="s">
        <v>230</v>
      </c>
      <c r="E98" s="135" t="s">
        <v>182</v>
      </c>
      <c r="F98" s="62">
        <v>2000</v>
      </c>
      <c r="G98" s="62">
        <v>2080</v>
      </c>
      <c r="H98" s="62">
        <v>7300</v>
      </c>
      <c r="I98" s="62">
        <v>1000</v>
      </c>
      <c r="J98" s="49">
        <v>250</v>
      </c>
      <c r="K98" s="153">
        <v>200</v>
      </c>
      <c r="L98" s="153"/>
      <c r="M98" s="51">
        <f t="shared" si="74"/>
        <v>1652.8925619834711</v>
      </c>
      <c r="N98" s="51">
        <f t="shared" si="74"/>
        <v>1719.0082644628101</v>
      </c>
      <c r="O98" s="51">
        <f t="shared" si="74"/>
        <v>6033.0578512396696</v>
      </c>
      <c r="P98" s="51">
        <f t="shared" si="74"/>
        <v>826.44628099173553</v>
      </c>
      <c r="Q98" s="51">
        <f t="shared" si="74"/>
        <v>206.61157024793388</v>
      </c>
      <c r="R98" s="51">
        <f t="shared" si="74"/>
        <v>165.28925619834712</v>
      </c>
      <c r="S98" s="51">
        <f t="shared" si="74"/>
        <v>0</v>
      </c>
      <c r="T98" s="51">
        <f t="shared" si="75"/>
        <v>10603.305785123966</v>
      </c>
      <c r="U98" s="123" t="s">
        <v>72</v>
      </c>
      <c r="V98" s="127" t="s">
        <v>331</v>
      </c>
      <c r="W98" s="124" t="s">
        <v>326</v>
      </c>
    </row>
    <row r="99" spans="1:23" s="151" customFormat="1" ht="26.45" customHeight="1" thickBot="1" x14ac:dyDescent="0.25">
      <c r="A99" s="42">
        <v>75</v>
      </c>
      <c r="B99" s="42"/>
      <c r="C99" s="42"/>
      <c r="D99" s="152" t="s">
        <v>245</v>
      </c>
      <c r="E99" s="119"/>
      <c r="F99" s="49">
        <f t="shared" ref="F99:K99" si="76">SUM(F97:F98)</f>
        <v>2000</v>
      </c>
      <c r="G99" s="49">
        <f t="shared" si="76"/>
        <v>3000</v>
      </c>
      <c r="H99" s="49">
        <f t="shared" si="76"/>
        <v>11000</v>
      </c>
      <c r="I99" s="154">
        <f t="shared" si="76"/>
        <v>1000</v>
      </c>
      <c r="J99" s="154">
        <f t="shared" si="76"/>
        <v>1000</v>
      </c>
      <c r="K99" s="153">
        <f t="shared" si="76"/>
        <v>1000</v>
      </c>
      <c r="L99" s="153">
        <f>SUM(L96:L98)</f>
        <v>157000</v>
      </c>
      <c r="M99" s="51">
        <f t="shared" si="74"/>
        <v>1652.8925619834711</v>
      </c>
      <c r="N99" s="51">
        <f t="shared" si="74"/>
        <v>2479.3388429752067</v>
      </c>
      <c r="O99" s="51">
        <f t="shared" si="74"/>
        <v>9090.9090909090919</v>
      </c>
      <c r="P99" s="51">
        <f t="shared" si="74"/>
        <v>826.44628099173553</v>
      </c>
      <c r="Q99" s="51">
        <f t="shared" si="74"/>
        <v>826.44628099173553</v>
      </c>
      <c r="R99" s="51">
        <f t="shared" si="74"/>
        <v>826.44628099173553</v>
      </c>
      <c r="S99" s="51">
        <f t="shared" si="74"/>
        <v>129752.06611570249</v>
      </c>
      <c r="T99" s="51">
        <f t="shared" si="75"/>
        <v>145454.54545454547</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4"/>
        <v>2479.3388429752067</v>
      </c>
      <c r="N100" s="51">
        <f t="shared" si="74"/>
        <v>5785.1239669421493</v>
      </c>
      <c r="O100" s="51">
        <f t="shared" si="74"/>
        <v>7438.0165289256202</v>
      </c>
      <c r="P100" s="51">
        <f t="shared" si="74"/>
        <v>826.44628099173553</v>
      </c>
      <c r="Q100" s="51">
        <f t="shared" si="74"/>
        <v>826.44628099173553</v>
      </c>
      <c r="R100" s="51">
        <f t="shared" si="74"/>
        <v>826.44628099173553</v>
      </c>
      <c r="S100" s="51">
        <f t="shared" si="74"/>
        <v>42975.206611570247</v>
      </c>
      <c r="T100" s="51">
        <f t="shared" si="75"/>
        <v>61157.024793388431</v>
      </c>
      <c r="U100" s="123" t="s">
        <v>72</v>
      </c>
      <c r="V100" s="127" t="s">
        <v>330</v>
      </c>
      <c r="W100" s="124" t="s">
        <v>332</v>
      </c>
    </row>
    <row r="101" spans="1:23" ht="25.15" customHeight="1" thickBot="1" x14ac:dyDescent="0.25">
      <c r="A101" s="42">
        <v>77</v>
      </c>
      <c r="B101" s="42"/>
      <c r="C101" s="42"/>
      <c r="D101" s="92" t="s">
        <v>185</v>
      </c>
      <c r="E101" s="119"/>
      <c r="F101" s="142">
        <f t="shared" ref="F101:K101" si="77">SUM(F100)</f>
        <v>3000</v>
      </c>
      <c r="G101" s="142">
        <f t="shared" si="77"/>
        <v>7000</v>
      </c>
      <c r="H101" s="142">
        <f t="shared" si="77"/>
        <v>9000</v>
      </c>
      <c r="I101" s="142">
        <f t="shared" si="77"/>
        <v>1000</v>
      </c>
      <c r="J101" s="142">
        <f t="shared" si="77"/>
        <v>1000</v>
      </c>
      <c r="K101" s="49">
        <f t="shared" si="77"/>
        <v>1000</v>
      </c>
      <c r="L101" s="142">
        <f>SUM(L100)</f>
        <v>52000</v>
      </c>
      <c r="M101" s="51">
        <f t="shared" ref="M101:S101" si="78">SUM(M100)</f>
        <v>2479.3388429752067</v>
      </c>
      <c r="N101" s="51">
        <f t="shared" si="78"/>
        <v>5785.1239669421493</v>
      </c>
      <c r="O101" s="51">
        <f t="shared" si="78"/>
        <v>7438.0165289256202</v>
      </c>
      <c r="P101" s="51">
        <f t="shared" si="78"/>
        <v>826.44628099173553</v>
      </c>
      <c r="Q101" s="51">
        <f t="shared" si="78"/>
        <v>826.44628099173553</v>
      </c>
      <c r="R101" s="51">
        <f t="shared" si="78"/>
        <v>826.44628099173553</v>
      </c>
      <c r="S101" s="51">
        <f t="shared" si="78"/>
        <v>42975.206611570247</v>
      </c>
      <c r="T101" s="51">
        <f t="shared" si="75"/>
        <v>61157.024793388431</v>
      </c>
      <c r="U101" s="128"/>
      <c r="V101" s="129"/>
      <c r="W101" s="131"/>
    </row>
    <row r="102" spans="1:23" ht="33.6" customHeight="1" thickBot="1" x14ac:dyDescent="0.25">
      <c r="A102" s="42">
        <v>78</v>
      </c>
      <c r="B102" s="42" t="s">
        <v>186</v>
      </c>
      <c r="C102" s="42">
        <v>59</v>
      </c>
      <c r="D102" s="155" t="s">
        <v>187</v>
      </c>
      <c r="E102" s="209" t="s">
        <v>188</v>
      </c>
      <c r="F102" s="142">
        <v>5000</v>
      </c>
      <c r="G102" s="142">
        <v>5000</v>
      </c>
      <c r="H102" s="142">
        <v>5000</v>
      </c>
      <c r="I102" s="142"/>
      <c r="J102" s="142"/>
      <c r="K102" s="142">
        <v>2000</v>
      </c>
      <c r="L102" s="142"/>
      <c r="M102" s="51">
        <f>F102/1.21</f>
        <v>4132.2314049586776</v>
      </c>
      <c r="N102" s="51">
        <f t="shared" ref="N102:S102" si="79">G102/1.19</f>
        <v>4201.680672268908</v>
      </c>
      <c r="O102" s="51">
        <f t="shared" si="79"/>
        <v>4201.680672268908</v>
      </c>
      <c r="P102" s="51">
        <f t="shared" si="79"/>
        <v>0</v>
      </c>
      <c r="Q102" s="51">
        <f t="shared" si="79"/>
        <v>0</v>
      </c>
      <c r="R102" s="51">
        <f t="shared" si="79"/>
        <v>1680.6722689075632</v>
      </c>
      <c r="S102" s="51">
        <f t="shared" si="79"/>
        <v>0</v>
      </c>
      <c r="T102" s="51">
        <f t="shared" si="75"/>
        <v>14216.265018404056</v>
      </c>
      <c r="U102" s="123" t="s">
        <v>72</v>
      </c>
      <c r="V102" s="127" t="s">
        <v>332</v>
      </c>
      <c r="W102" s="124" t="s">
        <v>326</v>
      </c>
    </row>
    <row r="103" spans="1:23" ht="25.15" customHeight="1" thickBot="1" x14ac:dyDescent="0.25">
      <c r="A103" s="42">
        <v>79</v>
      </c>
      <c r="B103" s="42"/>
      <c r="C103" s="42"/>
      <c r="D103" s="92" t="s">
        <v>189</v>
      </c>
      <c r="F103" s="142">
        <f>SUM(F102)</f>
        <v>5000</v>
      </c>
      <c r="G103" s="142">
        <f>SUM(G102)</f>
        <v>5000</v>
      </c>
      <c r="H103" s="142">
        <f>SUM(H102)</f>
        <v>5000</v>
      </c>
      <c r="I103" s="142"/>
      <c r="J103" s="142"/>
      <c r="K103" s="142"/>
      <c r="L103" s="142"/>
      <c r="M103" s="51">
        <f t="shared" ref="M103:S103" si="80">SUM(M102)</f>
        <v>4132.2314049586776</v>
      </c>
      <c r="N103" s="51">
        <f t="shared" si="80"/>
        <v>4201.680672268908</v>
      </c>
      <c r="O103" s="51">
        <f t="shared" si="80"/>
        <v>4201.680672268908</v>
      </c>
      <c r="P103" s="51">
        <f t="shared" si="80"/>
        <v>0</v>
      </c>
      <c r="Q103" s="51">
        <f t="shared" si="80"/>
        <v>0</v>
      </c>
      <c r="R103" s="51">
        <f t="shared" si="80"/>
        <v>1680.6722689075632</v>
      </c>
      <c r="S103" s="51">
        <f t="shared" si="80"/>
        <v>0</v>
      </c>
      <c r="T103" s="51">
        <f t="shared" si="75"/>
        <v>14216.265018404056</v>
      </c>
      <c r="U103" s="128"/>
      <c r="V103" s="129"/>
      <c r="W103" s="131"/>
    </row>
    <row r="104" spans="1:23" ht="33" customHeight="1" thickBot="1" x14ac:dyDescent="0.25">
      <c r="A104" s="42">
        <v>80</v>
      </c>
      <c r="B104" s="42" t="s">
        <v>190</v>
      </c>
      <c r="C104" s="42">
        <v>60</v>
      </c>
      <c r="D104" s="69" t="s">
        <v>191</v>
      </c>
      <c r="E104" s="209" t="s">
        <v>192</v>
      </c>
      <c r="F104" s="142"/>
      <c r="G104" s="142"/>
      <c r="H104" s="142">
        <v>10000</v>
      </c>
      <c r="I104" s="142">
        <v>1000</v>
      </c>
      <c r="J104" s="142"/>
      <c r="K104" s="142"/>
      <c r="L104" s="142"/>
      <c r="M104" s="51">
        <f t="shared" ref="M104:S104" si="81">F104/1.21</f>
        <v>0</v>
      </c>
      <c r="N104" s="51">
        <f t="shared" si="81"/>
        <v>0</v>
      </c>
      <c r="O104" s="51">
        <f t="shared" si="81"/>
        <v>8264.4628099173551</v>
      </c>
      <c r="P104" s="51">
        <f t="shared" si="81"/>
        <v>826.44628099173553</v>
      </c>
      <c r="Q104" s="51">
        <f t="shared" si="81"/>
        <v>0</v>
      </c>
      <c r="R104" s="51">
        <f t="shared" si="81"/>
        <v>0</v>
      </c>
      <c r="S104" s="51">
        <f t="shared" si="81"/>
        <v>0</v>
      </c>
      <c r="T104" s="51">
        <f t="shared" si="75"/>
        <v>9090.9090909090901</v>
      </c>
      <c r="U104" s="123" t="s">
        <v>72</v>
      </c>
      <c r="V104" s="127" t="s">
        <v>332</v>
      </c>
      <c r="W104" s="124" t="s">
        <v>326</v>
      </c>
    </row>
    <row r="105" spans="1:23" ht="33" customHeight="1" thickBot="1" x14ac:dyDescent="0.25">
      <c r="A105" s="42">
        <v>81</v>
      </c>
      <c r="B105" s="42"/>
      <c r="C105" s="42"/>
      <c r="D105" s="69" t="s">
        <v>193</v>
      </c>
      <c r="E105" s="172"/>
      <c r="F105" s="142"/>
      <c r="G105" s="142"/>
      <c r="H105" s="142">
        <f>SUM(H104)</f>
        <v>10000</v>
      </c>
      <c r="I105" s="142">
        <f>SUM(I104)</f>
        <v>1000</v>
      </c>
      <c r="J105" s="142"/>
      <c r="K105" s="142"/>
      <c r="L105" s="142"/>
      <c r="M105" s="51">
        <f t="shared" ref="M105:T105" si="82">SUM(M104)</f>
        <v>0</v>
      </c>
      <c r="N105" s="51">
        <f t="shared" si="82"/>
        <v>0</v>
      </c>
      <c r="O105" s="51">
        <f t="shared" si="82"/>
        <v>8264.4628099173551</v>
      </c>
      <c r="P105" s="51">
        <f t="shared" si="82"/>
        <v>826.44628099173553</v>
      </c>
      <c r="Q105" s="51">
        <f t="shared" si="82"/>
        <v>0</v>
      </c>
      <c r="R105" s="51">
        <f t="shared" si="82"/>
        <v>0</v>
      </c>
      <c r="S105" s="51">
        <f t="shared" si="82"/>
        <v>0</v>
      </c>
      <c r="T105" s="51">
        <f t="shared" si="82"/>
        <v>9090.9090909090901</v>
      </c>
      <c r="U105" s="123"/>
      <c r="V105" s="127"/>
      <c r="W105" s="124"/>
    </row>
    <row r="106" spans="1:23" ht="84" customHeight="1" thickBot="1" x14ac:dyDescent="0.25">
      <c r="A106" s="42">
        <v>82</v>
      </c>
      <c r="B106" s="38" t="s">
        <v>194</v>
      </c>
      <c r="C106" s="42">
        <v>61</v>
      </c>
      <c r="D106" s="157" t="s">
        <v>311</v>
      </c>
      <c r="E106" s="135" t="s">
        <v>235</v>
      </c>
      <c r="F106" s="49">
        <v>3000</v>
      </c>
      <c r="G106" s="49">
        <v>23000</v>
      </c>
      <c r="H106" s="49">
        <v>10000</v>
      </c>
      <c r="I106" s="49">
        <v>5000</v>
      </c>
      <c r="J106" s="49">
        <v>10000</v>
      </c>
      <c r="K106" s="49">
        <v>1000</v>
      </c>
      <c r="L106" s="49"/>
      <c r="M106" s="51">
        <f t="shared" ref="M106:S106" si="83">F106/1.21</f>
        <v>2479.3388429752067</v>
      </c>
      <c r="N106" s="51">
        <f t="shared" si="83"/>
        <v>19008.264462809919</v>
      </c>
      <c r="O106" s="51">
        <f t="shared" si="83"/>
        <v>8264.4628099173551</v>
      </c>
      <c r="P106" s="51">
        <f t="shared" si="83"/>
        <v>4132.2314049586776</v>
      </c>
      <c r="Q106" s="51">
        <f t="shared" si="83"/>
        <v>8264.4628099173551</v>
      </c>
      <c r="R106" s="51">
        <f t="shared" si="83"/>
        <v>826.44628099173553</v>
      </c>
      <c r="S106" s="51">
        <f t="shared" si="83"/>
        <v>0</v>
      </c>
      <c r="T106" s="51">
        <f>SUM(M106:S106)</f>
        <v>42975.206611570255</v>
      </c>
      <c r="U106" s="123" t="s">
        <v>72</v>
      </c>
      <c r="V106" s="127" t="s">
        <v>323</v>
      </c>
      <c r="W106" s="124" t="s">
        <v>326</v>
      </c>
    </row>
    <row r="107" spans="1:23" ht="32.25" customHeight="1" thickBot="1" x14ac:dyDescent="0.25">
      <c r="A107" s="42">
        <v>83</v>
      </c>
      <c r="B107" s="38"/>
      <c r="C107" s="42"/>
      <c r="D107" s="69" t="s">
        <v>195</v>
      </c>
      <c r="E107" s="119"/>
      <c r="F107" s="142">
        <f t="shared" ref="F107:K107" si="84">SUM(F106)</f>
        <v>3000</v>
      </c>
      <c r="G107" s="142">
        <f t="shared" si="84"/>
        <v>23000</v>
      </c>
      <c r="H107" s="142">
        <f t="shared" si="84"/>
        <v>10000</v>
      </c>
      <c r="I107" s="142">
        <f t="shared" si="84"/>
        <v>5000</v>
      </c>
      <c r="J107" s="49">
        <f t="shared" si="84"/>
        <v>10000</v>
      </c>
      <c r="K107" s="142">
        <f t="shared" si="84"/>
        <v>1000</v>
      </c>
      <c r="L107" s="142"/>
      <c r="M107" s="51">
        <f t="shared" ref="M107:S107" si="85">SUM(M106:M106)</f>
        <v>2479.3388429752067</v>
      </c>
      <c r="N107" s="51">
        <f t="shared" si="85"/>
        <v>19008.264462809919</v>
      </c>
      <c r="O107" s="51">
        <f t="shared" si="85"/>
        <v>8264.4628099173551</v>
      </c>
      <c r="P107" s="51">
        <f t="shared" si="85"/>
        <v>4132.2314049586776</v>
      </c>
      <c r="Q107" s="51">
        <f t="shared" si="85"/>
        <v>8264.4628099173551</v>
      </c>
      <c r="R107" s="51">
        <f t="shared" si="85"/>
        <v>826.44628099173553</v>
      </c>
      <c r="S107" s="51">
        <f t="shared" si="85"/>
        <v>0</v>
      </c>
      <c r="T107" s="51">
        <f>SUM(M107:S107)</f>
        <v>42975.206611570255</v>
      </c>
      <c r="U107" s="123"/>
      <c r="V107" s="127"/>
      <c r="W107" s="124"/>
    </row>
    <row r="108" spans="1:23" ht="22.5" customHeight="1" thickBot="1" x14ac:dyDescent="0.25">
      <c r="A108" s="42">
        <v>84</v>
      </c>
      <c r="B108" s="74"/>
      <c r="C108" s="42"/>
      <c r="D108" s="69" t="s">
        <v>196</v>
      </c>
      <c r="E108" s="119"/>
      <c r="F108" s="142"/>
      <c r="G108" s="211"/>
      <c r="H108" s="211"/>
      <c r="I108" s="211"/>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09" t="s">
        <v>283</v>
      </c>
      <c r="F109" s="49">
        <v>49000</v>
      </c>
      <c r="G109" s="49"/>
      <c r="H109" s="49">
        <v>7000</v>
      </c>
      <c r="I109" s="49"/>
      <c r="J109" s="49"/>
      <c r="K109" s="49"/>
      <c r="L109" s="49"/>
      <c r="M109" s="51">
        <f t="shared" ref="M109:S109" si="86">F109/1.21</f>
        <v>40495.867768595046</v>
      </c>
      <c r="N109" s="51">
        <f t="shared" si="86"/>
        <v>0</v>
      </c>
      <c r="O109" s="51">
        <f t="shared" si="86"/>
        <v>5785.1239669421493</v>
      </c>
      <c r="P109" s="51">
        <f t="shared" si="86"/>
        <v>0</v>
      </c>
      <c r="Q109" s="51">
        <f t="shared" si="86"/>
        <v>0</v>
      </c>
      <c r="R109" s="51">
        <f t="shared" si="86"/>
        <v>0</v>
      </c>
      <c r="S109" s="51">
        <f t="shared" si="86"/>
        <v>0</v>
      </c>
      <c r="T109" s="51">
        <f t="shared" ref="T109:T115" si="87">SUM(M109:S109)</f>
        <v>46280.991735537194</v>
      </c>
      <c r="U109" s="123" t="s">
        <v>72</v>
      </c>
      <c r="V109" s="131" t="s">
        <v>333</v>
      </c>
      <c r="W109" s="124" t="s">
        <v>337</v>
      </c>
    </row>
    <row r="110" spans="1:23" ht="31.5" customHeight="1" thickBot="1" x14ac:dyDescent="0.25">
      <c r="A110" s="42">
        <v>86</v>
      </c>
      <c r="B110" s="74"/>
      <c r="C110" s="42"/>
      <c r="D110" s="69" t="s">
        <v>199</v>
      </c>
      <c r="E110" s="119"/>
      <c r="F110" s="49">
        <f>SUM(F109:F109)</f>
        <v>49000</v>
      </c>
      <c r="G110" s="49"/>
      <c r="H110" s="49">
        <f>SUM(H109:H109)</f>
        <v>7000</v>
      </c>
      <c r="I110" s="49"/>
      <c r="J110" s="49"/>
      <c r="K110" s="49"/>
      <c r="L110" s="49"/>
      <c r="M110" s="51">
        <f t="shared" ref="M110:S110" si="88">SUM(M109:M109)</f>
        <v>40495.867768595046</v>
      </c>
      <c r="N110" s="51">
        <f t="shared" si="88"/>
        <v>0</v>
      </c>
      <c r="O110" s="51">
        <f t="shared" si="88"/>
        <v>5785.1239669421493</v>
      </c>
      <c r="P110" s="51">
        <f t="shared" si="88"/>
        <v>0</v>
      </c>
      <c r="Q110" s="51">
        <f t="shared" si="88"/>
        <v>0</v>
      </c>
      <c r="R110" s="51">
        <f t="shared" si="88"/>
        <v>0</v>
      </c>
      <c r="S110" s="51">
        <f t="shared" si="88"/>
        <v>0</v>
      </c>
      <c r="T110" s="51">
        <f t="shared" si="87"/>
        <v>46280.991735537194</v>
      </c>
      <c r="U110" s="123"/>
      <c r="V110" s="127"/>
      <c r="W110" s="124"/>
    </row>
    <row r="111" spans="1:23" ht="31.5" customHeight="1" thickBot="1" x14ac:dyDescent="0.25">
      <c r="A111" s="42">
        <v>87</v>
      </c>
      <c r="B111" s="64" t="s">
        <v>413</v>
      </c>
      <c r="C111" s="42" t="s">
        <v>415</v>
      </c>
      <c r="D111" s="69" t="s">
        <v>414</v>
      </c>
      <c r="E111" s="119" t="s">
        <v>283</v>
      </c>
      <c r="F111" s="49">
        <v>1000</v>
      </c>
      <c r="G111" s="49"/>
      <c r="H111" s="49"/>
      <c r="I111" s="49"/>
      <c r="J111" s="49"/>
      <c r="K111" s="49"/>
      <c r="L111" s="49"/>
      <c r="M111" s="51">
        <f>F111/1.21</f>
        <v>826.44628099173553</v>
      </c>
      <c r="N111" s="51">
        <f t="shared" ref="N111:S111" si="89">G111/1.21</f>
        <v>0</v>
      </c>
      <c r="O111" s="51">
        <f t="shared" si="89"/>
        <v>0</v>
      </c>
      <c r="P111" s="51">
        <f t="shared" si="89"/>
        <v>0</v>
      </c>
      <c r="Q111" s="51">
        <f t="shared" si="89"/>
        <v>0</v>
      </c>
      <c r="R111" s="51">
        <f t="shared" si="89"/>
        <v>0</v>
      </c>
      <c r="S111" s="51">
        <f t="shared" si="89"/>
        <v>0</v>
      </c>
      <c r="T111" s="51">
        <f t="shared" si="87"/>
        <v>826.44628099173553</v>
      </c>
      <c r="U111" s="123" t="s">
        <v>72</v>
      </c>
      <c r="V111" s="131" t="s">
        <v>333</v>
      </c>
      <c r="W111" s="124" t="s">
        <v>337</v>
      </c>
    </row>
    <row r="112" spans="1:23" ht="31.5" customHeight="1" thickBot="1" x14ac:dyDescent="0.25">
      <c r="A112" s="42">
        <v>88</v>
      </c>
      <c r="B112" s="74"/>
      <c r="C112" s="42"/>
      <c r="D112" s="69" t="s">
        <v>416</v>
      </c>
      <c r="E112" s="119"/>
      <c r="F112" s="49">
        <f>SUM(F111)</f>
        <v>1000</v>
      </c>
      <c r="G112" s="49"/>
      <c r="H112" s="49"/>
      <c r="I112" s="49"/>
      <c r="J112" s="49"/>
      <c r="K112" s="49"/>
      <c r="L112" s="49"/>
      <c r="M112" s="51">
        <f t="shared" ref="M112:S112" si="90">SUM(M111)</f>
        <v>826.44628099173553</v>
      </c>
      <c r="N112" s="51">
        <f t="shared" si="90"/>
        <v>0</v>
      </c>
      <c r="O112" s="51">
        <f t="shared" si="90"/>
        <v>0</v>
      </c>
      <c r="P112" s="51">
        <f t="shared" si="90"/>
        <v>0</v>
      </c>
      <c r="Q112" s="51">
        <f t="shared" si="90"/>
        <v>0</v>
      </c>
      <c r="R112" s="51">
        <f t="shared" si="90"/>
        <v>0</v>
      </c>
      <c r="S112" s="51">
        <f t="shared" si="90"/>
        <v>0</v>
      </c>
      <c r="T112" s="51">
        <f t="shared" si="87"/>
        <v>826.44628099173553</v>
      </c>
      <c r="U112" s="123"/>
      <c r="V112" s="127"/>
      <c r="W112" s="124"/>
    </row>
    <row r="113" spans="1:23" ht="33" customHeight="1" thickBot="1" x14ac:dyDescent="0.25">
      <c r="A113" s="42">
        <v>89</v>
      </c>
      <c r="B113" s="158" t="s">
        <v>200</v>
      </c>
      <c r="C113" s="49">
        <v>63</v>
      </c>
      <c r="D113" s="157" t="s">
        <v>201</v>
      </c>
      <c r="E113" s="135" t="s">
        <v>202</v>
      </c>
      <c r="F113" s="49">
        <v>47000</v>
      </c>
      <c r="G113" s="49"/>
      <c r="H113" s="49"/>
      <c r="I113" s="49"/>
      <c r="J113" s="49"/>
      <c r="K113" s="49"/>
      <c r="L113" s="49"/>
      <c r="M113" s="51">
        <f t="shared" ref="M113:S115" si="91">F113/1.21</f>
        <v>38842.975206611569</v>
      </c>
      <c r="N113" s="51">
        <f t="shared" si="91"/>
        <v>0</v>
      </c>
      <c r="O113" s="51">
        <f t="shared" si="91"/>
        <v>0</v>
      </c>
      <c r="P113" s="51">
        <f t="shared" si="91"/>
        <v>0</v>
      </c>
      <c r="Q113" s="51">
        <f t="shared" si="91"/>
        <v>0</v>
      </c>
      <c r="R113" s="51">
        <f t="shared" si="91"/>
        <v>0</v>
      </c>
      <c r="S113" s="51">
        <f t="shared" si="91"/>
        <v>0</v>
      </c>
      <c r="T113" s="51">
        <f t="shared" si="87"/>
        <v>38842.975206611569</v>
      </c>
      <c r="U113" s="123" t="s">
        <v>72</v>
      </c>
      <c r="V113" s="132" t="s">
        <v>333</v>
      </c>
      <c r="W113" s="124" t="s">
        <v>335</v>
      </c>
    </row>
    <row r="114" spans="1:23" ht="31.5" customHeight="1" thickBot="1" x14ac:dyDescent="0.25">
      <c r="A114" s="42">
        <v>90</v>
      </c>
      <c r="B114" s="71" t="s">
        <v>203</v>
      </c>
      <c r="C114" s="49">
        <v>64</v>
      </c>
      <c r="D114" s="157" t="s">
        <v>204</v>
      </c>
      <c r="E114" s="135" t="s">
        <v>205</v>
      </c>
      <c r="F114" s="49">
        <v>85570</v>
      </c>
      <c r="G114" s="49"/>
      <c r="H114" s="49"/>
      <c r="I114" s="49"/>
      <c r="J114" s="49"/>
      <c r="K114" s="49"/>
      <c r="L114" s="49"/>
      <c r="M114" s="51">
        <f t="shared" si="91"/>
        <v>70719.008264462813</v>
      </c>
      <c r="N114" s="51">
        <f t="shared" si="91"/>
        <v>0</v>
      </c>
      <c r="O114" s="51">
        <f t="shared" si="91"/>
        <v>0</v>
      </c>
      <c r="P114" s="51">
        <f t="shared" si="91"/>
        <v>0</v>
      </c>
      <c r="Q114" s="51">
        <f t="shared" si="91"/>
        <v>0</v>
      </c>
      <c r="R114" s="51">
        <f t="shared" si="91"/>
        <v>0</v>
      </c>
      <c r="S114" s="51">
        <f t="shared" si="91"/>
        <v>0</v>
      </c>
      <c r="T114" s="51">
        <f t="shared" si="87"/>
        <v>70719.008264462813</v>
      </c>
      <c r="U114" s="123" t="s">
        <v>72</v>
      </c>
      <c r="V114" s="132" t="s">
        <v>324</v>
      </c>
      <c r="W114" s="132" t="s">
        <v>326</v>
      </c>
    </row>
    <row r="115" spans="1:23" ht="31.5" customHeight="1" thickBot="1" x14ac:dyDescent="0.25">
      <c r="A115" s="42">
        <v>91</v>
      </c>
      <c r="B115" s="71" t="s">
        <v>203</v>
      </c>
      <c r="C115" s="158" t="s">
        <v>385</v>
      </c>
      <c r="D115" s="157" t="s">
        <v>340</v>
      </c>
      <c r="E115" s="135" t="s">
        <v>341</v>
      </c>
      <c r="F115" s="49">
        <v>22430</v>
      </c>
      <c r="G115" s="49"/>
      <c r="H115" s="49"/>
      <c r="I115" s="49"/>
      <c r="J115" s="49"/>
      <c r="K115" s="49"/>
      <c r="L115" s="49"/>
      <c r="M115" s="51">
        <f t="shared" si="91"/>
        <v>18537.190082644629</v>
      </c>
      <c r="N115" s="51">
        <f t="shared" si="91"/>
        <v>0</v>
      </c>
      <c r="O115" s="51">
        <f t="shared" si="91"/>
        <v>0</v>
      </c>
      <c r="P115" s="51">
        <f t="shared" si="91"/>
        <v>0</v>
      </c>
      <c r="Q115" s="51">
        <f t="shared" si="91"/>
        <v>0</v>
      </c>
      <c r="R115" s="51">
        <f t="shared" si="91"/>
        <v>0</v>
      </c>
      <c r="S115" s="51">
        <f t="shared" si="91"/>
        <v>0</v>
      </c>
      <c r="T115" s="51">
        <f t="shared" si="87"/>
        <v>18537.190082644629</v>
      </c>
      <c r="U115" s="123" t="s">
        <v>72</v>
      </c>
      <c r="V115" s="132" t="s">
        <v>333</v>
      </c>
      <c r="W115" s="132" t="s">
        <v>391</v>
      </c>
    </row>
    <row r="116" spans="1:23" ht="33.75" customHeight="1" thickBot="1" x14ac:dyDescent="0.25">
      <c r="A116" s="42">
        <v>92</v>
      </c>
      <c r="B116" s="38"/>
      <c r="C116" s="42"/>
      <c r="D116" s="69" t="s">
        <v>206</v>
      </c>
      <c r="E116" s="119"/>
      <c r="F116" s="234"/>
      <c r="G116" s="139"/>
      <c r="H116" s="139"/>
      <c r="I116" s="139"/>
      <c r="J116" s="139"/>
      <c r="K116" s="139"/>
      <c r="L116" s="139"/>
      <c r="M116" s="51"/>
      <c r="N116" s="51"/>
      <c r="O116" s="51"/>
      <c r="P116" s="51"/>
      <c r="Q116" s="51"/>
      <c r="R116" s="51"/>
      <c r="S116" s="51"/>
      <c r="T116" s="51"/>
      <c r="U116" s="128"/>
      <c r="V116" s="159"/>
      <c r="W116" s="160"/>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2">F117/1.21</f>
        <v>12396.694214876034</v>
      </c>
      <c r="N117" s="51">
        <f t="shared" si="92"/>
        <v>0</v>
      </c>
      <c r="O117" s="51">
        <f t="shared" si="92"/>
        <v>0</v>
      </c>
      <c r="P117" s="51">
        <f t="shared" si="92"/>
        <v>0</v>
      </c>
      <c r="Q117" s="51">
        <f t="shared" si="92"/>
        <v>4132.2314049586776</v>
      </c>
      <c r="R117" s="51">
        <f t="shared" si="92"/>
        <v>0</v>
      </c>
      <c r="S117" s="51">
        <f t="shared" si="92"/>
        <v>0</v>
      </c>
      <c r="T117" s="51">
        <f t="shared" ref="T117:T135" si="93">SUM(M117:S117)</f>
        <v>16528.92561983471</v>
      </c>
      <c r="U117" s="123" t="s">
        <v>72</v>
      </c>
      <c r="V117" s="132" t="s">
        <v>323</v>
      </c>
      <c r="W117" s="133" t="s">
        <v>330</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2"/>
        <v>0</v>
      </c>
      <c r="N118" s="51">
        <f t="shared" si="92"/>
        <v>0</v>
      </c>
      <c r="O118" s="51">
        <f t="shared" si="92"/>
        <v>0</v>
      </c>
      <c r="P118" s="51">
        <f t="shared" si="92"/>
        <v>3305.7851239669421</v>
      </c>
      <c r="Q118" s="51">
        <f t="shared" si="92"/>
        <v>0</v>
      </c>
      <c r="R118" s="51">
        <f t="shared" si="92"/>
        <v>0</v>
      </c>
      <c r="S118" s="51">
        <f t="shared" si="92"/>
        <v>0</v>
      </c>
      <c r="T118" s="51">
        <f t="shared" si="93"/>
        <v>3305.7851239669421</v>
      </c>
      <c r="U118" s="123" t="s">
        <v>72</v>
      </c>
      <c r="V118" s="132" t="s">
        <v>323</v>
      </c>
      <c r="W118" s="132" t="s">
        <v>323</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2"/>
        <v>0</v>
      </c>
      <c r="N119" s="51">
        <f t="shared" si="92"/>
        <v>0</v>
      </c>
      <c r="O119" s="51">
        <f t="shared" si="92"/>
        <v>826.44628099173553</v>
      </c>
      <c r="P119" s="51">
        <f t="shared" si="92"/>
        <v>0</v>
      </c>
      <c r="Q119" s="51">
        <f t="shared" si="92"/>
        <v>0</v>
      </c>
      <c r="R119" s="51">
        <f t="shared" si="92"/>
        <v>0</v>
      </c>
      <c r="S119" s="51">
        <f t="shared" si="92"/>
        <v>0</v>
      </c>
      <c r="T119" s="51">
        <f t="shared" si="93"/>
        <v>826.44628099173553</v>
      </c>
      <c r="U119" s="123" t="s">
        <v>72</v>
      </c>
      <c r="V119" s="132" t="s">
        <v>333</v>
      </c>
      <c r="W119" s="121" t="s">
        <v>337</v>
      </c>
    </row>
    <row r="120" spans="1:23" ht="50.45" customHeight="1" thickBot="1" x14ac:dyDescent="0.25">
      <c r="A120" s="42">
        <v>96</v>
      </c>
      <c r="B120" s="38" t="s">
        <v>40</v>
      </c>
      <c r="C120" s="42">
        <v>69</v>
      </c>
      <c r="D120" s="69" t="s">
        <v>212</v>
      </c>
      <c r="E120" s="209" t="s">
        <v>213</v>
      </c>
      <c r="F120" s="49">
        <v>21000</v>
      </c>
      <c r="G120" s="49"/>
      <c r="H120" s="49"/>
      <c r="I120" s="49"/>
      <c r="J120" s="49"/>
      <c r="K120" s="49"/>
      <c r="L120" s="49"/>
      <c r="M120" s="51">
        <f t="shared" si="92"/>
        <v>17355.371900826445</v>
      </c>
      <c r="N120" s="51">
        <f t="shared" si="92"/>
        <v>0</v>
      </c>
      <c r="O120" s="51">
        <f t="shared" si="92"/>
        <v>0</v>
      </c>
      <c r="P120" s="51">
        <f t="shared" si="92"/>
        <v>0</v>
      </c>
      <c r="Q120" s="51">
        <f t="shared" si="92"/>
        <v>0</v>
      </c>
      <c r="R120" s="51">
        <f t="shared" si="92"/>
        <v>0</v>
      </c>
      <c r="S120" s="51">
        <f t="shared" si="92"/>
        <v>0</v>
      </c>
      <c r="T120" s="51">
        <f t="shared" si="93"/>
        <v>17355.371900826445</v>
      </c>
      <c r="U120" s="123" t="s">
        <v>72</v>
      </c>
      <c r="V120" s="132" t="s">
        <v>331</v>
      </c>
      <c r="W120" s="132" t="s">
        <v>329</v>
      </c>
    </row>
    <row r="121" spans="1:23" ht="49.5" customHeight="1" thickBot="1" x14ac:dyDescent="0.25">
      <c r="A121" s="42">
        <v>97</v>
      </c>
      <c r="B121" s="38" t="s">
        <v>40</v>
      </c>
      <c r="C121" s="42">
        <v>70</v>
      </c>
      <c r="D121" s="221" t="s">
        <v>319</v>
      </c>
      <c r="E121" s="212" t="s">
        <v>321</v>
      </c>
      <c r="F121" s="49">
        <v>10000</v>
      </c>
      <c r="G121" s="49"/>
      <c r="H121" s="49"/>
      <c r="I121" s="49"/>
      <c r="J121" s="49"/>
      <c r="K121" s="49"/>
      <c r="L121" s="49"/>
      <c r="M121" s="51">
        <f t="shared" ref="M121:M130" si="94">F121/1.21</f>
        <v>8264.4628099173551</v>
      </c>
      <c r="N121" s="51">
        <f t="shared" ref="N121:S121" si="95">G121/1.21</f>
        <v>0</v>
      </c>
      <c r="O121" s="51">
        <f t="shared" si="95"/>
        <v>0</v>
      </c>
      <c r="P121" s="51">
        <f t="shared" si="95"/>
        <v>0</v>
      </c>
      <c r="Q121" s="51">
        <f t="shared" si="95"/>
        <v>0</v>
      </c>
      <c r="R121" s="51">
        <f t="shared" si="95"/>
        <v>0</v>
      </c>
      <c r="S121" s="51">
        <f t="shared" si="95"/>
        <v>0</v>
      </c>
      <c r="T121" s="51">
        <f t="shared" si="93"/>
        <v>8264.4628099173551</v>
      </c>
      <c r="U121" s="123" t="s">
        <v>72</v>
      </c>
      <c r="V121" s="132" t="s">
        <v>327</v>
      </c>
      <c r="W121" s="132" t="s">
        <v>323</v>
      </c>
    </row>
    <row r="122" spans="1:23" ht="42" customHeight="1" thickBot="1" x14ac:dyDescent="0.25">
      <c r="A122" s="42">
        <v>98</v>
      </c>
      <c r="B122" s="38" t="s">
        <v>40</v>
      </c>
      <c r="C122" s="42">
        <v>71</v>
      </c>
      <c r="D122" s="136" t="s">
        <v>285</v>
      </c>
      <c r="E122" s="119" t="s">
        <v>292</v>
      </c>
      <c r="F122" s="49">
        <v>8000</v>
      </c>
      <c r="G122" s="49"/>
      <c r="H122" s="49"/>
      <c r="I122" s="49"/>
      <c r="J122" s="49"/>
      <c r="K122" s="49"/>
      <c r="L122" s="49"/>
      <c r="M122" s="51">
        <f t="shared" si="94"/>
        <v>6611.5702479338843</v>
      </c>
      <c r="N122" s="51">
        <f t="shared" ref="N122:S130" si="96">G122/1.21</f>
        <v>0</v>
      </c>
      <c r="O122" s="51">
        <f t="shared" si="96"/>
        <v>0</v>
      </c>
      <c r="P122" s="51">
        <f t="shared" si="96"/>
        <v>0</v>
      </c>
      <c r="Q122" s="51">
        <f t="shared" si="96"/>
        <v>0</v>
      </c>
      <c r="R122" s="51">
        <f t="shared" si="96"/>
        <v>0</v>
      </c>
      <c r="S122" s="51">
        <f t="shared" si="96"/>
        <v>0</v>
      </c>
      <c r="T122" s="51">
        <f t="shared" si="93"/>
        <v>6611.5702479338843</v>
      </c>
      <c r="U122" s="123" t="s">
        <v>72</v>
      </c>
      <c r="V122" s="132" t="s">
        <v>332</v>
      </c>
      <c r="W122" s="132" t="s">
        <v>332</v>
      </c>
    </row>
    <row r="123" spans="1:23" ht="42" customHeight="1" thickBot="1" x14ac:dyDescent="0.25">
      <c r="A123" s="42">
        <v>99</v>
      </c>
      <c r="B123" s="38" t="s">
        <v>40</v>
      </c>
      <c r="C123" s="42">
        <v>72</v>
      </c>
      <c r="D123" s="136" t="s">
        <v>320</v>
      </c>
      <c r="E123" s="209" t="s">
        <v>167</v>
      </c>
      <c r="F123" s="49">
        <v>15000</v>
      </c>
      <c r="G123" s="49"/>
      <c r="H123" s="49"/>
      <c r="I123" s="49"/>
      <c r="J123" s="49"/>
      <c r="K123" s="49"/>
      <c r="L123" s="49"/>
      <c r="M123" s="51">
        <f t="shared" si="94"/>
        <v>12396.694214876034</v>
      </c>
      <c r="N123" s="51">
        <f t="shared" si="96"/>
        <v>0</v>
      </c>
      <c r="O123" s="51">
        <f t="shared" si="96"/>
        <v>0</v>
      </c>
      <c r="P123" s="51">
        <f t="shared" si="96"/>
        <v>0</v>
      </c>
      <c r="Q123" s="51">
        <f t="shared" si="96"/>
        <v>0</v>
      </c>
      <c r="R123" s="51">
        <f t="shared" si="96"/>
        <v>0</v>
      </c>
      <c r="S123" s="51">
        <f t="shared" si="96"/>
        <v>0</v>
      </c>
      <c r="T123" s="51">
        <f t="shared" si="93"/>
        <v>12396.694214876034</v>
      </c>
      <c r="U123" s="123" t="s">
        <v>72</v>
      </c>
      <c r="V123" s="132" t="s">
        <v>323</v>
      </c>
      <c r="W123" s="132" t="s">
        <v>338</v>
      </c>
    </row>
    <row r="124" spans="1:23" ht="60.75" customHeight="1" thickBot="1" x14ac:dyDescent="0.25">
      <c r="A124" s="42">
        <v>100</v>
      </c>
      <c r="B124" s="38" t="s">
        <v>40</v>
      </c>
      <c r="C124" s="42">
        <v>73</v>
      </c>
      <c r="D124" s="69" t="s">
        <v>317</v>
      </c>
      <c r="E124" s="209" t="s">
        <v>167</v>
      </c>
      <c r="F124" s="49">
        <v>15000</v>
      </c>
      <c r="G124" s="49"/>
      <c r="H124" s="49"/>
      <c r="I124" s="49"/>
      <c r="J124" s="49"/>
      <c r="K124" s="49"/>
      <c r="L124" s="49"/>
      <c r="M124" s="51">
        <f t="shared" si="94"/>
        <v>12396.694214876034</v>
      </c>
      <c r="N124" s="51">
        <f t="shared" si="96"/>
        <v>0</v>
      </c>
      <c r="O124" s="51">
        <f t="shared" si="96"/>
        <v>0</v>
      </c>
      <c r="P124" s="51">
        <f t="shared" si="96"/>
        <v>0</v>
      </c>
      <c r="Q124" s="51">
        <f t="shared" si="96"/>
        <v>0</v>
      </c>
      <c r="R124" s="51">
        <f t="shared" si="96"/>
        <v>0</v>
      </c>
      <c r="S124" s="51">
        <f t="shared" si="96"/>
        <v>0</v>
      </c>
      <c r="T124" s="51">
        <f t="shared" si="93"/>
        <v>12396.694214876034</v>
      </c>
      <c r="U124" s="123" t="s">
        <v>72</v>
      </c>
      <c r="V124" s="132" t="s">
        <v>332</v>
      </c>
      <c r="W124" s="132" t="s">
        <v>332</v>
      </c>
    </row>
    <row r="125" spans="1:23" ht="60.75" customHeight="1" thickBot="1" x14ac:dyDescent="0.25">
      <c r="A125" s="42">
        <v>101</v>
      </c>
      <c r="B125" s="38" t="s">
        <v>40</v>
      </c>
      <c r="C125" s="42" t="s">
        <v>447</v>
      </c>
      <c r="D125" s="69" t="s">
        <v>448</v>
      </c>
      <c r="E125" s="212" t="s">
        <v>449</v>
      </c>
      <c r="F125" s="49">
        <v>13000</v>
      </c>
      <c r="G125" s="49"/>
      <c r="H125" s="49"/>
      <c r="I125" s="49"/>
      <c r="J125" s="49"/>
      <c r="K125" s="49"/>
      <c r="L125" s="49"/>
      <c r="M125" s="51">
        <f t="shared" si="94"/>
        <v>10743.801652892562</v>
      </c>
      <c r="N125" s="51">
        <f t="shared" si="96"/>
        <v>0</v>
      </c>
      <c r="O125" s="51">
        <f t="shared" si="96"/>
        <v>0</v>
      </c>
      <c r="P125" s="51">
        <f t="shared" si="96"/>
        <v>0</v>
      </c>
      <c r="Q125" s="51">
        <f t="shared" si="96"/>
        <v>0</v>
      </c>
      <c r="R125" s="51">
        <f t="shared" si="96"/>
        <v>0</v>
      </c>
      <c r="S125" s="51">
        <f t="shared" si="96"/>
        <v>0</v>
      </c>
      <c r="T125" s="51">
        <f t="shared" si="93"/>
        <v>10743.801652892562</v>
      </c>
      <c r="U125" s="123" t="s">
        <v>72</v>
      </c>
      <c r="V125" s="132" t="s">
        <v>438</v>
      </c>
      <c r="W125" s="132" t="s">
        <v>438</v>
      </c>
    </row>
    <row r="126" spans="1:23" ht="39.75" customHeight="1" thickBot="1" x14ac:dyDescent="0.25">
      <c r="A126" s="42">
        <v>102</v>
      </c>
      <c r="B126" s="38" t="s">
        <v>40</v>
      </c>
      <c r="C126" s="42">
        <v>74</v>
      </c>
      <c r="D126" s="157" t="s">
        <v>208</v>
      </c>
      <c r="E126" s="135" t="s">
        <v>209</v>
      </c>
      <c r="F126" s="49">
        <v>5000</v>
      </c>
      <c r="G126" s="49"/>
      <c r="H126" s="49"/>
      <c r="I126" s="49"/>
      <c r="J126" s="49"/>
      <c r="K126" s="49"/>
      <c r="L126" s="49"/>
      <c r="M126" s="51">
        <f t="shared" si="94"/>
        <v>4132.2314049586776</v>
      </c>
      <c r="N126" s="51">
        <f t="shared" si="96"/>
        <v>0</v>
      </c>
      <c r="O126" s="51">
        <f t="shared" si="96"/>
        <v>0</v>
      </c>
      <c r="P126" s="51">
        <f t="shared" si="96"/>
        <v>0</v>
      </c>
      <c r="Q126" s="51">
        <f t="shared" si="96"/>
        <v>0</v>
      </c>
      <c r="R126" s="51">
        <f t="shared" si="96"/>
        <v>0</v>
      </c>
      <c r="S126" s="51">
        <f t="shared" si="96"/>
        <v>0</v>
      </c>
      <c r="T126" s="51">
        <f t="shared" si="93"/>
        <v>4132.2314049586776</v>
      </c>
      <c r="U126" s="123" t="s">
        <v>72</v>
      </c>
      <c r="V126" s="132" t="s">
        <v>333</v>
      </c>
      <c r="W126" s="132" t="s">
        <v>337</v>
      </c>
    </row>
    <row r="127" spans="1:23" ht="37.5" customHeight="1" thickBot="1" x14ac:dyDescent="0.25">
      <c r="A127" s="42">
        <v>103</v>
      </c>
      <c r="B127" s="38" t="s">
        <v>40</v>
      </c>
      <c r="C127" s="42">
        <v>75</v>
      </c>
      <c r="D127" s="69" t="s">
        <v>286</v>
      </c>
      <c r="E127" s="179" t="s">
        <v>314</v>
      </c>
      <c r="F127" s="49">
        <v>10000</v>
      </c>
      <c r="G127" s="49"/>
      <c r="H127" s="49"/>
      <c r="I127" s="49"/>
      <c r="J127" s="49"/>
      <c r="K127" s="49"/>
      <c r="L127" s="49"/>
      <c r="M127" s="51">
        <f t="shared" si="94"/>
        <v>8264.4628099173551</v>
      </c>
      <c r="N127" s="51">
        <f t="shared" si="96"/>
        <v>0</v>
      </c>
      <c r="O127" s="51">
        <f t="shared" si="96"/>
        <v>0</v>
      </c>
      <c r="P127" s="51">
        <f t="shared" si="96"/>
        <v>0</v>
      </c>
      <c r="Q127" s="51">
        <f t="shared" si="96"/>
        <v>0</v>
      </c>
      <c r="R127" s="51">
        <f t="shared" si="96"/>
        <v>0</v>
      </c>
      <c r="S127" s="51">
        <f t="shared" si="96"/>
        <v>0</v>
      </c>
      <c r="T127" s="51">
        <f t="shared" si="93"/>
        <v>8264.4628099173551</v>
      </c>
      <c r="U127" s="123" t="s">
        <v>72</v>
      </c>
      <c r="V127" s="132" t="s">
        <v>330</v>
      </c>
      <c r="W127" s="132" t="s">
        <v>332</v>
      </c>
    </row>
    <row r="128" spans="1:23" ht="64.5" customHeight="1" thickBot="1" x14ac:dyDescent="0.25">
      <c r="A128" s="42">
        <v>104</v>
      </c>
      <c r="B128" s="38" t="s">
        <v>40</v>
      </c>
      <c r="C128" s="42">
        <v>76</v>
      </c>
      <c r="D128" s="69" t="s">
        <v>318</v>
      </c>
      <c r="E128" s="212" t="s">
        <v>322</v>
      </c>
      <c r="F128" s="49">
        <v>10000</v>
      </c>
      <c r="G128" s="49"/>
      <c r="H128" s="49"/>
      <c r="I128" s="49"/>
      <c r="J128" s="49"/>
      <c r="K128" s="49"/>
      <c r="L128" s="49"/>
      <c r="M128" s="51">
        <f t="shared" si="94"/>
        <v>8264.4628099173551</v>
      </c>
      <c r="N128" s="51">
        <f t="shared" si="96"/>
        <v>0</v>
      </c>
      <c r="O128" s="51">
        <f t="shared" si="96"/>
        <v>0</v>
      </c>
      <c r="P128" s="51">
        <f t="shared" si="96"/>
        <v>0</v>
      </c>
      <c r="Q128" s="51">
        <f t="shared" si="96"/>
        <v>0</v>
      </c>
      <c r="R128" s="51">
        <f t="shared" si="96"/>
        <v>0</v>
      </c>
      <c r="S128" s="51">
        <f t="shared" si="96"/>
        <v>0</v>
      </c>
      <c r="T128" s="51">
        <f t="shared" si="93"/>
        <v>8264.4628099173551</v>
      </c>
      <c r="U128" s="123" t="s">
        <v>72</v>
      </c>
      <c r="V128" s="132" t="s">
        <v>326</v>
      </c>
      <c r="W128" s="132" t="s">
        <v>438</v>
      </c>
    </row>
    <row r="129" spans="1:23" ht="36" customHeight="1" thickBot="1" x14ac:dyDescent="0.25">
      <c r="A129" s="42">
        <v>105</v>
      </c>
      <c r="B129" s="38" t="s">
        <v>40</v>
      </c>
      <c r="C129" s="42">
        <v>77</v>
      </c>
      <c r="D129" s="136" t="s">
        <v>287</v>
      </c>
      <c r="E129" s="119" t="s">
        <v>291</v>
      </c>
      <c r="F129" s="49">
        <v>5000</v>
      </c>
      <c r="G129" s="49"/>
      <c r="H129" s="49"/>
      <c r="I129" s="49"/>
      <c r="J129" s="49"/>
      <c r="K129" s="49"/>
      <c r="L129" s="49"/>
      <c r="M129" s="51">
        <f t="shared" si="94"/>
        <v>4132.2314049586776</v>
      </c>
      <c r="N129" s="51">
        <f t="shared" si="96"/>
        <v>0</v>
      </c>
      <c r="O129" s="51">
        <f t="shared" si="96"/>
        <v>0</v>
      </c>
      <c r="P129" s="51">
        <f t="shared" si="96"/>
        <v>0</v>
      </c>
      <c r="Q129" s="51">
        <f t="shared" si="96"/>
        <v>0</v>
      </c>
      <c r="R129" s="51">
        <f t="shared" si="96"/>
        <v>0</v>
      </c>
      <c r="S129" s="51">
        <f t="shared" si="96"/>
        <v>0</v>
      </c>
      <c r="T129" s="51">
        <f t="shared" si="93"/>
        <v>4132.2314049586776</v>
      </c>
      <c r="U129" s="123" t="s">
        <v>72</v>
      </c>
      <c r="V129" s="132" t="s">
        <v>323</v>
      </c>
      <c r="W129" s="132" t="s">
        <v>326</v>
      </c>
    </row>
    <row r="130" spans="1:23" ht="120" customHeight="1" thickBot="1" x14ac:dyDescent="0.25">
      <c r="A130" s="42">
        <v>106</v>
      </c>
      <c r="B130" s="38" t="s">
        <v>40</v>
      </c>
      <c r="C130" s="42" t="s">
        <v>394</v>
      </c>
      <c r="D130" s="143" t="s">
        <v>395</v>
      </c>
      <c r="E130" s="119" t="s">
        <v>410</v>
      </c>
      <c r="F130" s="49">
        <v>29000</v>
      </c>
      <c r="G130" s="49"/>
      <c r="H130" s="49"/>
      <c r="I130" s="49"/>
      <c r="J130" s="49"/>
      <c r="K130" s="49"/>
      <c r="L130" s="49"/>
      <c r="M130" s="51">
        <f t="shared" si="94"/>
        <v>23966.942148760332</v>
      </c>
      <c r="N130" s="51">
        <f t="shared" si="96"/>
        <v>0</v>
      </c>
      <c r="O130" s="51">
        <f t="shared" si="96"/>
        <v>0</v>
      </c>
      <c r="P130" s="51">
        <f t="shared" si="96"/>
        <v>0</v>
      </c>
      <c r="Q130" s="51">
        <f t="shared" si="96"/>
        <v>0</v>
      </c>
      <c r="R130" s="51">
        <f t="shared" si="96"/>
        <v>0</v>
      </c>
      <c r="S130" s="51">
        <f t="shared" si="96"/>
        <v>0</v>
      </c>
      <c r="T130" s="51">
        <f t="shared" si="93"/>
        <v>23966.942148760332</v>
      </c>
      <c r="U130" s="123" t="s">
        <v>72</v>
      </c>
      <c r="V130" s="132" t="s">
        <v>331</v>
      </c>
      <c r="W130" s="132" t="s">
        <v>326</v>
      </c>
    </row>
    <row r="131" spans="1:23" ht="47.25" customHeight="1" thickBot="1" x14ac:dyDescent="0.25">
      <c r="A131" s="42">
        <v>107</v>
      </c>
      <c r="B131" s="38" t="s">
        <v>40</v>
      </c>
      <c r="C131" s="42" t="s">
        <v>396</v>
      </c>
      <c r="D131" s="136" t="s">
        <v>397</v>
      </c>
      <c r="E131" s="119" t="s">
        <v>408</v>
      </c>
      <c r="F131" s="49">
        <v>2000</v>
      </c>
      <c r="G131" s="49"/>
      <c r="H131" s="49"/>
      <c r="I131" s="49"/>
      <c r="J131" s="49"/>
      <c r="K131" s="49"/>
      <c r="L131" s="49"/>
      <c r="M131" s="51">
        <f t="shared" ref="M131:M134" si="97">F131/1.21</f>
        <v>1652.8925619834711</v>
      </c>
      <c r="N131" s="51">
        <f t="shared" ref="N131:N134" si="98">G131/1.21</f>
        <v>0</v>
      </c>
      <c r="O131" s="51">
        <f t="shared" ref="O131:O134" si="99">H131/1.21</f>
        <v>0</v>
      </c>
      <c r="P131" s="51">
        <f t="shared" ref="P131:P134" si="100">I131/1.21</f>
        <v>0</v>
      </c>
      <c r="Q131" s="51">
        <f t="shared" ref="Q131:Q134" si="101">J131/1.21</f>
        <v>0</v>
      </c>
      <c r="R131" s="51">
        <f t="shared" ref="R131:R134" si="102">K131/1.21</f>
        <v>0</v>
      </c>
      <c r="S131" s="51">
        <f t="shared" ref="S131:S134" si="103">L131/1.21</f>
        <v>0</v>
      </c>
      <c r="T131" s="51">
        <f t="shared" si="93"/>
        <v>1652.8925619834711</v>
      </c>
      <c r="U131" s="123" t="s">
        <v>72</v>
      </c>
      <c r="V131" s="132" t="s">
        <v>405</v>
      </c>
      <c r="W131" s="132" t="s">
        <v>330</v>
      </c>
    </row>
    <row r="132" spans="1:23" ht="44.25" customHeight="1" thickBot="1" x14ac:dyDescent="0.25">
      <c r="A132" s="42">
        <v>108</v>
      </c>
      <c r="B132" s="38" t="s">
        <v>40</v>
      </c>
      <c r="C132" s="42" t="s">
        <v>398</v>
      </c>
      <c r="D132" s="136" t="s">
        <v>399</v>
      </c>
      <c r="E132" s="119" t="s">
        <v>293</v>
      </c>
      <c r="F132" s="49">
        <v>1000</v>
      </c>
      <c r="G132" s="49"/>
      <c r="H132" s="49"/>
      <c r="I132" s="49"/>
      <c r="J132" s="49"/>
      <c r="K132" s="49"/>
      <c r="L132" s="49"/>
      <c r="M132" s="51">
        <f t="shared" si="97"/>
        <v>826.44628099173553</v>
      </c>
      <c r="N132" s="51">
        <f t="shared" si="98"/>
        <v>0</v>
      </c>
      <c r="O132" s="51">
        <f t="shared" si="99"/>
        <v>0</v>
      </c>
      <c r="P132" s="51">
        <f t="shared" si="100"/>
        <v>0</v>
      </c>
      <c r="Q132" s="51">
        <f t="shared" si="101"/>
        <v>0</v>
      </c>
      <c r="R132" s="51">
        <f t="shared" si="102"/>
        <v>0</v>
      </c>
      <c r="S132" s="51">
        <f t="shared" si="103"/>
        <v>0</v>
      </c>
      <c r="T132" s="51">
        <f t="shared" si="93"/>
        <v>826.44628099173553</v>
      </c>
      <c r="U132" s="123" t="s">
        <v>72</v>
      </c>
      <c r="V132" s="132" t="s">
        <v>323</v>
      </c>
      <c r="W132" s="132" t="s">
        <v>323</v>
      </c>
    </row>
    <row r="133" spans="1:23" ht="43.5" customHeight="1" thickBot="1" x14ac:dyDescent="0.25">
      <c r="A133" s="42">
        <v>109</v>
      </c>
      <c r="B133" s="38" t="s">
        <v>40</v>
      </c>
      <c r="C133" s="42" t="s">
        <v>400</v>
      </c>
      <c r="D133" s="136" t="s">
        <v>401</v>
      </c>
      <c r="E133" s="119" t="s">
        <v>409</v>
      </c>
      <c r="F133" s="49">
        <v>0</v>
      </c>
      <c r="G133" s="49"/>
      <c r="H133" s="49"/>
      <c r="I133" s="49"/>
      <c r="J133" s="49"/>
      <c r="K133" s="49"/>
      <c r="L133" s="49"/>
      <c r="M133" s="51">
        <f t="shared" si="97"/>
        <v>0</v>
      </c>
      <c r="N133" s="51">
        <f t="shared" si="98"/>
        <v>0</v>
      </c>
      <c r="O133" s="51">
        <f t="shared" si="99"/>
        <v>0</v>
      </c>
      <c r="P133" s="51">
        <f t="shared" si="100"/>
        <v>0</v>
      </c>
      <c r="Q133" s="51">
        <f t="shared" si="101"/>
        <v>0</v>
      </c>
      <c r="R133" s="51">
        <f t="shared" si="102"/>
        <v>0</v>
      </c>
      <c r="S133" s="51">
        <f t="shared" si="103"/>
        <v>0</v>
      </c>
      <c r="T133" s="51">
        <f t="shared" si="93"/>
        <v>0</v>
      </c>
      <c r="U133" s="123" t="s">
        <v>72</v>
      </c>
      <c r="V133" s="132"/>
      <c r="W133" s="132"/>
    </row>
    <row r="134" spans="1:23" ht="58.5" customHeight="1" thickBot="1" x14ac:dyDescent="0.25">
      <c r="A134" s="42">
        <v>110</v>
      </c>
      <c r="B134" s="38" t="s">
        <v>40</v>
      </c>
      <c r="C134" s="42" t="s">
        <v>402</v>
      </c>
      <c r="D134" s="136" t="s">
        <v>403</v>
      </c>
      <c r="E134" s="119" t="s">
        <v>409</v>
      </c>
      <c r="F134" s="49">
        <v>10000</v>
      </c>
      <c r="G134" s="49"/>
      <c r="H134" s="49"/>
      <c r="I134" s="49"/>
      <c r="J134" s="49"/>
      <c r="K134" s="49"/>
      <c r="L134" s="49"/>
      <c r="M134" s="51">
        <f t="shared" si="97"/>
        <v>8264.4628099173551</v>
      </c>
      <c r="N134" s="51">
        <f t="shared" si="98"/>
        <v>0</v>
      </c>
      <c r="O134" s="51">
        <f t="shared" si="99"/>
        <v>0</v>
      </c>
      <c r="P134" s="51">
        <f t="shared" si="100"/>
        <v>0</v>
      </c>
      <c r="Q134" s="51">
        <f t="shared" si="101"/>
        <v>0</v>
      </c>
      <c r="R134" s="51">
        <f t="shared" si="102"/>
        <v>0</v>
      </c>
      <c r="S134" s="51">
        <f t="shared" si="103"/>
        <v>0</v>
      </c>
      <c r="T134" s="51">
        <f t="shared" si="93"/>
        <v>8264.4628099173551</v>
      </c>
      <c r="U134" s="123" t="s">
        <v>72</v>
      </c>
      <c r="V134" s="132" t="s">
        <v>323</v>
      </c>
      <c r="W134" s="132" t="s">
        <v>330</v>
      </c>
    </row>
    <row r="135" spans="1:23" ht="28.5" customHeight="1" thickBot="1" x14ac:dyDescent="0.25">
      <c r="A135" s="42">
        <v>111</v>
      </c>
      <c r="B135" s="38"/>
      <c r="C135" s="42"/>
      <c r="D135" s="92" t="s">
        <v>214</v>
      </c>
      <c r="E135" s="119"/>
      <c r="F135" s="49"/>
      <c r="G135" s="49"/>
      <c r="H135" s="49"/>
      <c r="I135" s="49"/>
      <c r="J135" s="49"/>
      <c r="K135" s="49"/>
      <c r="L135" s="49"/>
      <c r="M135" s="51">
        <f>SUM(M117:M134)</f>
        <v>139669.42148760331</v>
      </c>
      <c r="N135" s="51">
        <f t="shared" ref="N135:S135" si="104">SUM(N117:N129)</f>
        <v>0</v>
      </c>
      <c r="O135" s="51">
        <f t="shared" si="104"/>
        <v>826.44628099173553</v>
      </c>
      <c r="P135" s="51">
        <f t="shared" si="104"/>
        <v>3305.7851239669421</v>
      </c>
      <c r="Q135" s="51">
        <f t="shared" si="104"/>
        <v>4132.2314049586776</v>
      </c>
      <c r="R135" s="51">
        <f t="shared" si="104"/>
        <v>0</v>
      </c>
      <c r="S135" s="51">
        <f t="shared" si="104"/>
        <v>0</v>
      </c>
      <c r="T135" s="51">
        <f t="shared" si="93"/>
        <v>147933.88429752068</v>
      </c>
      <c r="U135" s="123"/>
      <c r="V135" s="132"/>
      <c r="W135" s="132"/>
    </row>
    <row r="136" spans="1:23" ht="28.5" customHeight="1" thickBot="1" x14ac:dyDescent="0.25">
      <c r="A136" s="42">
        <v>112</v>
      </c>
      <c r="B136" s="38"/>
      <c r="C136" s="42"/>
      <c r="D136" s="69" t="s">
        <v>215</v>
      </c>
      <c r="E136" s="119"/>
      <c r="F136" s="49"/>
      <c r="G136" s="49"/>
      <c r="H136" s="49"/>
      <c r="I136" s="49"/>
      <c r="J136" s="49"/>
      <c r="K136" s="49"/>
      <c r="L136" s="49"/>
      <c r="M136" s="51">
        <f t="shared" ref="M136:T136" si="105">M26+M28+M30+M33+M37+M41+M46+M91+M93+M95+M99+M101+M103+M105+M107+M110+M113+M114+M115+M135</f>
        <v>924472.93574566289</v>
      </c>
      <c r="N136" s="51">
        <f t="shared" si="105"/>
        <v>314171.15427810611</v>
      </c>
      <c r="O136" s="51">
        <f t="shared" si="105"/>
        <v>542285.21875580715</v>
      </c>
      <c r="P136" s="51">
        <f t="shared" si="105"/>
        <v>56756.75675675676</v>
      </c>
      <c r="Q136" s="51">
        <f t="shared" si="105"/>
        <v>70955.252773434593</v>
      </c>
      <c r="R136" s="51">
        <f t="shared" si="105"/>
        <v>199266.40300971858</v>
      </c>
      <c r="S136" s="51">
        <f t="shared" si="105"/>
        <v>242997.542997543</v>
      </c>
      <c r="T136" s="51">
        <f t="shared" si="105"/>
        <v>2350905.2643170292</v>
      </c>
      <c r="U136" s="128"/>
      <c r="V136" s="126"/>
      <c r="W136" s="122"/>
    </row>
    <row r="137" spans="1:23" ht="25.5" customHeight="1" thickBot="1" x14ac:dyDescent="0.25">
      <c r="A137" s="42">
        <v>113</v>
      </c>
      <c r="B137" s="38"/>
      <c r="C137" s="42"/>
      <c r="D137" s="69" t="s">
        <v>216</v>
      </c>
      <c r="E137" s="119"/>
      <c r="F137" s="49"/>
      <c r="G137" s="139"/>
      <c r="H137" s="139"/>
      <c r="I137" s="139"/>
      <c r="J137" s="139"/>
      <c r="K137" s="139"/>
      <c r="L137" s="139"/>
      <c r="M137" s="183"/>
      <c r="N137" s="103"/>
      <c r="O137" s="183"/>
      <c r="P137" s="183"/>
      <c r="Q137" s="103"/>
      <c r="R137" s="183"/>
      <c r="S137" s="103"/>
      <c r="T137" s="51"/>
      <c r="U137" s="128"/>
      <c r="V137" s="126"/>
      <c r="W137" s="122"/>
    </row>
    <row r="138" spans="1:23" ht="98.25" customHeight="1" thickBot="1" x14ac:dyDescent="0.25">
      <c r="A138" s="42">
        <v>114</v>
      </c>
      <c r="B138" s="42" t="s">
        <v>46</v>
      </c>
      <c r="C138" s="42">
        <v>78</v>
      </c>
      <c r="D138" s="69" t="s">
        <v>218</v>
      </c>
      <c r="E138" s="182"/>
      <c r="F138" s="49">
        <v>41450.46</v>
      </c>
      <c r="G138" s="139"/>
      <c r="H138" s="139"/>
      <c r="I138" s="139"/>
      <c r="J138" s="139"/>
      <c r="K138" s="139"/>
      <c r="L138" s="139"/>
      <c r="M138" s="51">
        <f>F138/1.21</f>
        <v>34256.578512396693</v>
      </c>
      <c r="N138" s="51">
        <f t="shared" ref="M138:S140" si="106">G138/1.19</f>
        <v>0</v>
      </c>
      <c r="O138" s="51">
        <f t="shared" si="106"/>
        <v>0</v>
      </c>
      <c r="P138" s="51">
        <f t="shared" si="106"/>
        <v>0</v>
      </c>
      <c r="Q138" s="51">
        <f t="shared" si="106"/>
        <v>0</v>
      </c>
      <c r="R138" s="51">
        <f t="shared" si="106"/>
        <v>0</v>
      </c>
      <c r="S138" s="51">
        <f t="shared" si="106"/>
        <v>0</v>
      </c>
      <c r="T138" s="51">
        <f t="shared" ref="T138:T154" si="107">SUM(M138:S138)</f>
        <v>34256.578512396693</v>
      </c>
      <c r="U138" s="123" t="s">
        <v>217</v>
      </c>
      <c r="V138" s="132"/>
      <c r="W138" s="132"/>
    </row>
    <row r="139" spans="1:23" ht="98.25" customHeight="1" thickBot="1" x14ac:dyDescent="0.25">
      <c r="A139" s="42">
        <v>115</v>
      </c>
      <c r="B139" s="42" t="s">
        <v>46</v>
      </c>
      <c r="C139" s="42">
        <v>79</v>
      </c>
      <c r="D139" s="69" t="s">
        <v>236</v>
      </c>
      <c r="E139" s="209" t="s">
        <v>296</v>
      </c>
      <c r="F139" s="49">
        <v>3000</v>
      </c>
      <c r="G139" s="139"/>
      <c r="H139" s="139"/>
      <c r="I139" s="139"/>
      <c r="J139" s="139"/>
      <c r="K139" s="139"/>
      <c r="L139" s="139"/>
      <c r="M139" s="51">
        <f>F139/1.21</f>
        <v>2479.3388429752067</v>
      </c>
      <c r="N139" s="51">
        <f t="shared" si="106"/>
        <v>0</v>
      </c>
      <c r="O139" s="51">
        <f t="shared" si="106"/>
        <v>0</v>
      </c>
      <c r="P139" s="51">
        <f t="shared" si="106"/>
        <v>0</v>
      </c>
      <c r="Q139" s="51">
        <f t="shared" si="106"/>
        <v>0</v>
      </c>
      <c r="R139" s="51">
        <f t="shared" si="106"/>
        <v>0</v>
      </c>
      <c r="S139" s="51">
        <f t="shared" si="106"/>
        <v>0</v>
      </c>
      <c r="T139" s="51">
        <f t="shared" si="107"/>
        <v>2479.3388429752067</v>
      </c>
      <c r="U139" s="123" t="s">
        <v>217</v>
      </c>
      <c r="V139" s="132" t="s">
        <v>330</v>
      </c>
      <c r="W139" s="132" t="s">
        <v>330</v>
      </c>
    </row>
    <row r="140" spans="1:23" ht="68.25" customHeight="1" thickBot="1" x14ac:dyDescent="0.25">
      <c r="A140" s="42">
        <v>116</v>
      </c>
      <c r="B140" s="42" t="s">
        <v>46</v>
      </c>
      <c r="C140" s="42">
        <v>80</v>
      </c>
      <c r="D140" s="69" t="s">
        <v>262</v>
      </c>
      <c r="E140" s="209"/>
      <c r="F140" s="49">
        <v>0</v>
      </c>
      <c r="G140" s="139"/>
      <c r="H140" s="139"/>
      <c r="I140" s="139"/>
      <c r="J140" s="139"/>
      <c r="K140" s="139"/>
      <c r="L140" s="139"/>
      <c r="M140" s="51">
        <f t="shared" si="106"/>
        <v>0</v>
      </c>
      <c r="N140" s="51">
        <f t="shared" si="106"/>
        <v>0</v>
      </c>
      <c r="O140" s="51">
        <f t="shared" si="106"/>
        <v>0</v>
      </c>
      <c r="P140" s="51">
        <f t="shared" si="106"/>
        <v>0</v>
      </c>
      <c r="Q140" s="51">
        <f t="shared" si="106"/>
        <v>0</v>
      </c>
      <c r="R140" s="51">
        <f t="shared" si="106"/>
        <v>0</v>
      </c>
      <c r="S140" s="51">
        <f t="shared" si="106"/>
        <v>0</v>
      </c>
      <c r="T140" s="51">
        <f t="shared" si="107"/>
        <v>0</v>
      </c>
      <c r="U140" s="123" t="s">
        <v>217</v>
      </c>
      <c r="V140" s="177"/>
      <c r="W140" s="132"/>
    </row>
    <row r="141" spans="1:23" ht="60.75" customHeight="1" thickBot="1" x14ac:dyDescent="0.25">
      <c r="A141" s="42">
        <v>117</v>
      </c>
      <c r="B141" s="42" t="s">
        <v>46</v>
      </c>
      <c r="C141" s="42">
        <v>81</v>
      </c>
      <c r="D141" s="199" t="s">
        <v>259</v>
      </c>
      <c r="E141" s="212" t="s">
        <v>258</v>
      </c>
      <c r="F141" s="49">
        <v>27053.4</v>
      </c>
      <c r="G141" s="49"/>
      <c r="H141" s="49"/>
      <c r="I141" s="82"/>
      <c r="J141" s="49"/>
      <c r="K141" s="49"/>
      <c r="L141" s="49"/>
      <c r="M141" s="51">
        <f t="shared" ref="M141:M154" si="108">F141/1.21</f>
        <v>22358.18181818182</v>
      </c>
      <c r="N141" s="51">
        <f t="shared" ref="N141:N154" si="109">G141/1.21</f>
        <v>0</v>
      </c>
      <c r="O141" s="51">
        <f t="shared" ref="O141:O154" si="110">H141/1.21</f>
        <v>0</v>
      </c>
      <c r="P141" s="51">
        <f t="shared" ref="P141:P154" si="111">I141/1.21</f>
        <v>0</v>
      </c>
      <c r="Q141" s="51">
        <f t="shared" ref="Q141:Q154" si="112">J141/1.21</f>
        <v>0</v>
      </c>
      <c r="R141" s="51">
        <f t="shared" ref="R141:R154" si="113">K141/1.21</f>
        <v>0</v>
      </c>
      <c r="S141" s="51">
        <f t="shared" ref="S141:S154" si="114">L141/1.21</f>
        <v>0</v>
      </c>
      <c r="T141" s="51">
        <f t="shared" si="107"/>
        <v>22358.18181818182</v>
      </c>
      <c r="U141" s="123" t="s">
        <v>72</v>
      </c>
      <c r="V141" s="289" t="s">
        <v>276</v>
      </c>
      <c r="W141" s="290"/>
    </row>
    <row r="142" spans="1:23" ht="84.75" customHeight="1" thickBot="1" x14ac:dyDescent="0.25">
      <c r="A142" s="42">
        <v>118</v>
      </c>
      <c r="B142" s="42" t="s">
        <v>46</v>
      </c>
      <c r="C142" s="42">
        <v>82</v>
      </c>
      <c r="D142" s="185" t="s">
        <v>349</v>
      </c>
      <c r="E142" s="135" t="s">
        <v>359</v>
      </c>
      <c r="F142" s="62">
        <v>0</v>
      </c>
      <c r="G142" s="49"/>
      <c r="H142" s="49"/>
      <c r="I142" s="82"/>
      <c r="J142" s="49"/>
      <c r="K142" s="49"/>
      <c r="L142" s="49"/>
      <c r="M142" s="51">
        <f t="shared" si="108"/>
        <v>0</v>
      </c>
      <c r="N142" s="51">
        <f t="shared" si="109"/>
        <v>0</v>
      </c>
      <c r="O142" s="51">
        <f t="shared" si="110"/>
        <v>0</v>
      </c>
      <c r="P142" s="51">
        <f t="shared" si="111"/>
        <v>0</v>
      </c>
      <c r="Q142" s="51">
        <f t="shared" si="112"/>
        <v>0</v>
      </c>
      <c r="R142" s="51">
        <f t="shared" si="113"/>
        <v>0</v>
      </c>
      <c r="S142" s="51">
        <f t="shared" si="114"/>
        <v>0</v>
      </c>
      <c r="T142" s="51">
        <f t="shared" si="107"/>
        <v>0</v>
      </c>
      <c r="U142" s="123" t="s">
        <v>72</v>
      </c>
      <c r="V142" s="132"/>
      <c r="W142" s="132"/>
    </row>
    <row r="143" spans="1:23" ht="64.5" customHeight="1" thickBot="1" x14ac:dyDescent="0.3">
      <c r="A143" s="42">
        <v>119</v>
      </c>
      <c r="B143" s="42" t="s">
        <v>46</v>
      </c>
      <c r="C143" s="42" t="s">
        <v>418</v>
      </c>
      <c r="D143" s="220" t="s">
        <v>355</v>
      </c>
      <c r="E143" s="209" t="s">
        <v>365</v>
      </c>
      <c r="F143" s="62">
        <v>30000</v>
      </c>
      <c r="G143" s="49"/>
      <c r="H143" s="49"/>
      <c r="I143" s="82"/>
      <c r="J143" s="49"/>
      <c r="K143" s="49"/>
      <c r="L143" s="49"/>
      <c r="M143" s="51">
        <f t="shared" si="108"/>
        <v>24793.388429752067</v>
      </c>
      <c r="N143" s="51">
        <f t="shared" si="109"/>
        <v>0</v>
      </c>
      <c r="O143" s="51">
        <f t="shared" si="110"/>
        <v>0</v>
      </c>
      <c r="P143" s="51">
        <f t="shared" si="111"/>
        <v>0</v>
      </c>
      <c r="Q143" s="51">
        <f t="shared" si="112"/>
        <v>0</v>
      </c>
      <c r="R143" s="51">
        <f t="shared" si="113"/>
        <v>0</v>
      </c>
      <c r="S143" s="51">
        <f t="shared" si="114"/>
        <v>0</v>
      </c>
      <c r="T143" s="51">
        <f t="shared" si="107"/>
        <v>24793.388429752067</v>
      </c>
      <c r="U143" s="123" t="s">
        <v>72</v>
      </c>
      <c r="V143" s="132" t="s">
        <v>326</v>
      </c>
      <c r="W143" s="132" t="s">
        <v>438</v>
      </c>
    </row>
    <row r="144" spans="1:23" ht="69.75" customHeight="1" thickBot="1" x14ac:dyDescent="0.25">
      <c r="A144" s="42">
        <v>120</v>
      </c>
      <c r="B144" s="42" t="s">
        <v>46</v>
      </c>
      <c r="C144" s="42" t="s">
        <v>424</v>
      </c>
      <c r="D144" s="188" t="s">
        <v>425</v>
      </c>
      <c r="E144" s="229" t="s">
        <v>288</v>
      </c>
      <c r="F144" s="62">
        <v>0</v>
      </c>
      <c r="G144" s="49"/>
      <c r="H144" s="49"/>
      <c r="I144" s="82"/>
      <c r="J144" s="49"/>
      <c r="K144" s="49"/>
      <c r="L144" s="49"/>
      <c r="M144" s="51">
        <f t="shared" si="108"/>
        <v>0</v>
      </c>
      <c r="N144" s="51">
        <f t="shared" si="109"/>
        <v>0</v>
      </c>
      <c r="O144" s="51">
        <f t="shared" si="110"/>
        <v>0</v>
      </c>
      <c r="P144" s="51">
        <f t="shared" si="111"/>
        <v>0</v>
      </c>
      <c r="Q144" s="51">
        <f t="shared" si="112"/>
        <v>0</v>
      </c>
      <c r="R144" s="51">
        <f t="shared" si="113"/>
        <v>0</v>
      </c>
      <c r="S144" s="51">
        <f t="shared" si="114"/>
        <v>0</v>
      </c>
      <c r="T144" s="51">
        <f t="shared" si="107"/>
        <v>0</v>
      </c>
      <c r="U144" s="123" t="s">
        <v>72</v>
      </c>
      <c r="V144" s="132"/>
      <c r="W144" s="132"/>
    </row>
    <row r="145" spans="1:255" ht="54" customHeight="1" thickBot="1" x14ac:dyDescent="0.3">
      <c r="A145" s="42">
        <v>121</v>
      </c>
      <c r="B145" s="42" t="s">
        <v>46</v>
      </c>
      <c r="C145" s="42" t="s">
        <v>437</v>
      </c>
      <c r="D145" s="220" t="s">
        <v>439</v>
      </c>
      <c r="E145" s="202" t="s">
        <v>440</v>
      </c>
      <c r="F145" s="62">
        <v>200000</v>
      </c>
      <c r="G145" s="49"/>
      <c r="H145" s="49"/>
      <c r="I145" s="82"/>
      <c r="J145" s="49"/>
      <c r="K145" s="49"/>
      <c r="L145" s="49"/>
      <c r="M145" s="51">
        <f t="shared" si="108"/>
        <v>165289.25619834711</v>
      </c>
      <c r="N145" s="51">
        <f t="shared" si="109"/>
        <v>0</v>
      </c>
      <c r="O145" s="51">
        <f t="shared" si="110"/>
        <v>0</v>
      </c>
      <c r="P145" s="51">
        <f t="shared" si="111"/>
        <v>0</v>
      </c>
      <c r="Q145" s="51">
        <f t="shared" si="112"/>
        <v>0</v>
      </c>
      <c r="R145" s="51">
        <f t="shared" si="113"/>
        <v>0</v>
      </c>
      <c r="S145" s="51">
        <f t="shared" si="114"/>
        <v>0</v>
      </c>
      <c r="T145" s="51">
        <f t="shared" si="107"/>
        <v>165289.25619834711</v>
      </c>
      <c r="U145" s="123" t="s">
        <v>72</v>
      </c>
      <c r="V145" s="132" t="s">
        <v>326</v>
      </c>
      <c r="W145" s="132" t="s">
        <v>438</v>
      </c>
    </row>
    <row r="146" spans="1:255" ht="28.5" customHeight="1" thickBot="1" x14ac:dyDescent="0.3">
      <c r="A146" s="42">
        <v>122</v>
      </c>
      <c r="B146" s="42"/>
      <c r="C146" s="42"/>
      <c r="D146" s="228" t="s">
        <v>219</v>
      </c>
      <c r="E146" s="190"/>
      <c r="F146" s="49">
        <f>SUM(F138:F145)</f>
        <v>301503.86</v>
      </c>
      <c r="G146" s="49"/>
      <c r="H146" s="49"/>
      <c r="I146" s="49"/>
      <c r="J146" s="49"/>
      <c r="K146" s="49"/>
      <c r="L146" s="49"/>
      <c r="M146" s="51">
        <f>SUM(M138:M145)</f>
        <v>249176.74380165292</v>
      </c>
      <c r="N146" s="51">
        <f t="shared" ref="N146:S146" si="115">SUM(N138:N144)</f>
        <v>0</v>
      </c>
      <c r="O146" s="51">
        <f t="shared" si="115"/>
        <v>0</v>
      </c>
      <c r="P146" s="51">
        <f t="shared" si="115"/>
        <v>0</v>
      </c>
      <c r="Q146" s="51">
        <f t="shared" si="115"/>
        <v>0</v>
      </c>
      <c r="R146" s="51">
        <f t="shared" si="115"/>
        <v>0</v>
      </c>
      <c r="S146" s="51">
        <f t="shared" si="115"/>
        <v>0</v>
      </c>
      <c r="T146" s="51">
        <f t="shared" si="107"/>
        <v>249176.74380165292</v>
      </c>
      <c r="U146" s="128"/>
      <c r="V146" s="129"/>
      <c r="W146" s="131"/>
      <c r="Z146" s="16"/>
    </row>
    <row r="147" spans="1:255" ht="47.25" customHeight="1" thickBot="1" x14ac:dyDescent="0.25">
      <c r="A147" s="42">
        <v>123</v>
      </c>
      <c r="B147" s="42" t="s">
        <v>220</v>
      </c>
      <c r="C147" s="42">
        <v>83</v>
      </c>
      <c r="D147" s="69" t="s">
        <v>364</v>
      </c>
      <c r="E147" s="212" t="s">
        <v>360</v>
      </c>
      <c r="F147" s="49">
        <v>27000</v>
      </c>
      <c r="G147" s="49"/>
      <c r="H147" s="49"/>
      <c r="I147" s="49"/>
      <c r="J147" s="49"/>
      <c r="K147" s="49"/>
      <c r="L147" s="49"/>
      <c r="M147" s="51">
        <f t="shared" si="108"/>
        <v>22314.049586776859</v>
      </c>
      <c r="N147" s="51">
        <f t="shared" si="109"/>
        <v>0</v>
      </c>
      <c r="O147" s="51">
        <f t="shared" si="110"/>
        <v>0</v>
      </c>
      <c r="P147" s="51">
        <f t="shared" si="111"/>
        <v>0</v>
      </c>
      <c r="Q147" s="51">
        <f t="shared" si="112"/>
        <v>0</v>
      </c>
      <c r="R147" s="51">
        <f t="shared" si="113"/>
        <v>0</v>
      </c>
      <c r="S147" s="51">
        <f t="shared" si="114"/>
        <v>0</v>
      </c>
      <c r="T147" s="51">
        <f t="shared" si="107"/>
        <v>22314.049586776859</v>
      </c>
      <c r="U147" s="123" t="s">
        <v>72</v>
      </c>
      <c r="V147" s="132" t="s">
        <v>323</v>
      </c>
      <c r="W147" s="132" t="s">
        <v>330</v>
      </c>
      <c r="Z147" s="16"/>
    </row>
    <row r="148" spans="1:255" ht="69.75" customHeight="1" thickBot="1" x14ac:dyDescent="0.25">
      <c r="A148" s="42">
        <v>124</v>
      </c>
      <c r="B148" s="42" t="s">
        <v>220</v>
      </c>
      <c r="C148" s="42">
        <v>84</v>
      </c>
      <c r="D148" s="69" t="s">
        <v>350</v>
      </c>
      <c r="E148" s="209" t="s">
        <v>361</v>
      </c>
      <c r="F148" s="49">
        <v>0</v>
      </c>
      <c r="G148" s="49"/>
      <c r="H148" s="49"/>
      <c r="I148" s="49"/>
      <c r="J148" s="49"/>
      <c r="K148" s="49"/>
      <c r="L148" s="49"/>
      <c r="M148" s="51">
        <f t="shared" si="108"/>
        <v>0</v>
      </c>
      <c r="N148" s="51">
        <f t="shared" si="109"/>
        <v>0</v>
      </c>
      <c r="O148" s="51">
        <f t="shared" si="110"/>
        <v>0</v>
      </c>
      <c r="P148" s="51">
        <f t="shared" si="111"/>
        <v>0</v>
      </c>
      <c r="Q148" s="51">
        <f t="shared" si="112"/>
        <v>0</v>
      </c>
      <c r="R148" s="51">
        <f t="shared" si="113"/>
        <v>0</v>
      </c>
      <c r="S148" s="51">
        <f t="shared" si="114"/>
        <v>0</v>
      </c>
      <c r="T148" s="51">
        <f t="shared" si="107"/>
        <v>0</v>
      </c>
      <c r="U148" s="123" t="s">
        <v>72</v>
      </c>
      <c r="V148" s="132"/>
      <c r="W148" s="132"/>
      <c r="Z148" s="16"/>
    </row>
    <row r="149" spans="1:255" ht="47.25" customHeight="1" thickBot="1" x14ac:dyDescent="0.25">
      <c r="A149" s="42">
        <v>125</v>
      </c>
      <c r="B149" s="42" t="s">
        <v>220</v>
      </c>
      <c r="C149" s="42">
        <v>85</v>
      </c>
      <c r="D149" s="69" t="s">
        <v>351</v>
      </c>
      <c r="E149" s="212" t="s">
        <v>361</v>
      </c>
      <c r="F149" s="49">
        <v>0</v>
      </c>
      <c r="G149" s="49"/>
      <c r="H149" s="49"/>
      <c r="I149" s="49"/>
      <c r="J149" s="49"/>
      <c r="K149" s="49"/>
      <c r="L149" s="49"/>
      <c r="M149" s="51">
        <f t="shared" si="108"/>
        <v>0</v>
      </c>
      <c r="N149" s="51">
        <f t="shared" si="109"/>
        <v>0</v>
      </c>
      <c r="O149" s="51">
        <f t="shared" si="110"/>
        <v>0</v>
      </c>
      <c r="P149" s="51">
        <f t="shared" si="111"/>
        <v>0</v>
      </c>
      <c r="Q149" s="51">
        <f t="shared" si="112"/>
        <v>0</v>
      </c>
      <c r="R149" s="51">
        <f t="shared" si="113"/>
        <v>0</v>
      </c>
      <c r="S149" s="51">
        <f t="shared" si="114"/>
        <v>0</v>
      </c>
      <c r="T149" s="51">
        <f t="shared" si="107"/>
        <v>0</v>
      </c>
      <c r="U149" s="123" t="s">
        <v>72</v>
      </c>
      <c r="V149" s="132"/>
      <c r="W149" s="132"/>
      <c r="Z149" s="16"/>
    </row>
    <row r="150" spans="1:255" ht="48.75" customHeight="1" thickBot="1" x14ac:dyDescent="0.25">
      <c r="A150" s="42">
        <v>126</v>
      </c>
      <c r="B150" s="42" t="s">
        <v>220</v>
      </c>
      <c r="C150" s="42">
        <v>86</v>
      </c>
      <c r="D150" s="208" t="s">
        <v>352</v>
      </c>
      <c r="E150" s="209" t="s">
        <v>362</v>
      </c>
      <c r="F150" s="49">
        <v>10000</v>
      </c>
      <c r="G150" s="49"/>
      <c r="H150" s="49"/>
      <c r="I150" s="49"/>
      <c r="J150" s="49"/>
      <c r="K150" s="49"/>
      <c r="L150" s="49"/>
      <c r="M150" s="51">
        <f t="shared" si="108"/>
        <v>8264.4628099173551</v>
      </c>
      <c r="N150" s="51">
        <f t="shared" si="109"/>
        <v>0</v>
      </c>
      <c r="O150" s="51">
        <f t="shared" si="110"/>
        <v>0</v>
      </c>
      <c r="P150" s="51">
        <f t="shared" si="111"/>
        <v>0</v>
      </c>
      <c r="Q150" s="51">
        <f t="shared" si="112"/>
        <v>0</v>
      </c>
      <c r="R150" s="51">
        <f t="shared" si="113"/>
        <v>0</v>
      </c>
      <c r="S150" s="51">
        <f t="shared" si="114"/>
        <v>0</v>
      </c>
      <c r="T150" s="51">
        <f t="shared" si="107"/>
        <v>8264.4628099173551</v>
      </c>
      <c r="U150" s="123" t="s">
        <v>72</v>
      </c>
      <c r="V150" s="132" t="s">
        <v>323</v>
      </c>
      <c r="W150" s="132" t="s">
        <v>330</v>
      </c>
      <c r="Z150" s="16"/>
    </row>
    <row r="151" spans="1:255" ht="49.5" customHeight="1" thickBot="1" x14ac:dyDescent="0.25">
      <c r="A151" s="42">
        <v>127</v>
      </c>
      <c r="B151" s="42" t="s">
        <v>220</v>
      </c>
      <c r="C151" s="42">
        <v>87</v>
      </c>
      <c r="D151" s="138" t="s">
        <v>353</v>
      </c>
      <c r="E151" s="212" t="s">
        <v>362</v>
      </c>
      <c r="F151" s="49">
        <v>0</v>
      </c>
      <c r="G151" s="49"/>
      <c r="H151" s="209"/>
      <c r="I151" s="49"/>
      <c r="J151" s="49"/>
      <c r="K151" s="49"/>
      <c r="L151" s="49"/>
      <c r="M151" s="51">
        <f t="shared" si="108"/>
        <v>0</v>
      </c>
      <c r="N151" s="51">
        <f t="shared" si="109"/>
        <v>0</v>
      </c>
      <c r="O151" s="51">
        <f t="shared" si="110"/>
        <v>0</v>
      </c>
      <c r="P151" s="51">
        <f t="shared" si="111"/>
        <v>0</v>
      </c>
      <c r="Q151" s="51">
        <f t="shared" si="112"/>
        <v>0</v>
      </c>
      <c r="R151" s="51">
        <f t="shared" si="113"/>
        <v>0</v>
      </c>
      <c r="S151" s="51">
        <f t="shared" si="114"/>
        <v>0</v>
      </c>
      <c r="T151" s="51">
        <f t="shared" si="107"/>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66.75" customHeight="1" thickBot="1" x14ac:dyDescent="0.25">
      <c r="A152" s="42">
        <v>128</v>
      </c>
      <c r="B152" s="42" t="s">
        <v>220</v>
      </c>
      <c r="C152" s="42">
        <v>88</v>
      </c>
      <c r="D152" s="69" t="s">
        <v>354</v>
      </c>
      <c r="E152" s="209" t="s">
        <v>363</v>
      </c>
      <c r="F152" s="49">
        <v>0</v>
      </c>
      <c r="G152" s="49"/>
      <c r="H152" s="49"/>
      <c r="I152" s="49"/>
      <c r="J152" s="49"/>
      <c r="K152" s="49"/>
      <c r="L152" s="49"/>
      <c r="M152" s="51">
        <f t="shared" si="108"/>
        <v>0</v>
      </c>
      <c r="N152" s="51">
        <f t="shared" si="109"/>
        <v>0</v>
      </c>
      <c r="O152" s="51">
        <f t="shared" si="110"/>
        <v>0</v>
      </c>
      <c r="P152" s="51">
        <f t="shared" si="111"/>
        <v>0</v>
      </c>
      <c r="Q152" s="51">
        <f t="shared" si="112"/>
        <v>0</v>
      </c>
      <c r="R152" s="51">
        <f t="shared" si="113"/>
        <v>0</v>
      </c>
      <c r="S152" s="51">
        <f t="shared" si="114"/>
        <v>0</v>
      </c>
      <c r="T152" s="51">
        <f t="shared" si="107"/>
        <v>0</v>
      </c>
      <c r="U152" s="123" t="s">
        <v>72</v>
      </c>
      <c r="V152" s="132"/>
      <c r="W152" s="132"/>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49.5" customHeight="1" thickBot="1" x14ac:dyDescent="0.25">
      <c r="A153" s="42">
        <v>129</v>
      </c>
      <c r="B153" s="42" t="s">
        <v>220</v>
      </c>
      <c r="C153" s="42">
        <v>89</v>
      </c>
      <c r="D153" s="69" t="s">
        <v>393</v>
      </c>
      <c r="E153" s="212" t="s">
        <v>360</v>
      </c>
      <c r="F153" s="49">
        <v>90000</v>
      </c>
      <c r="G153" s="49"/>
      <c r="H153" s="49"/>
      <c r="I153" s="49"/>
      <c r="J153" s="49"/>
      <c r="K153" s="49"/>
      <c r="L153" s="49"/>
      <c r="M153" s="51">
        <f t="shared" si="108"/>
        <v>74380.165289256198</v>
      </c>
      <c r="N153" s="51">
        <f t="shared" si="109"/>
        <v>0</v>
      </c>
      <c r="O153" s="51">
        <f t="shared" si="110"/>
        <v>0</v>
      </c>
      <c r="P153" s="51">
        <f t="shared" si="111"/>
        <v>0</v>
      </c>
      <c r="Q153" s="51">
        <f t="shared" si="112"/>
        <v>0</v>
      </c>
      <c r="R153" s="51">
        <f t="shared" si="113"/>
        <v>0</v>
      </c>
      <c r="S153" s="51">
        <f t="shared" si="114"/>
        <v>0</v>
      </c>
      <c r="T153" s="51">
        <f t="shared" si="107"/>
        <v>74380.165289256198</v>
      </c>
      <c r="U153" s="123" t="s">
        <v>72</v>
      </c>
      <c r="V153" s="132" t="s">
        <v>326</v>
      </c>
      <c r="W153" s="132" t="s">
        <v>438</v>
      </c>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68.25" customHeight="1" thickBot="1" x14ac:dyDescent="0.3">
      <c r="A154" s="42">
        <v>130</v>
      </c>
      <c r="B154" s="42" t="s">
        <v>220</v>
      </c>
      <c r="C154" s="64" t="s">
        <v>386</v>
      </c>
      <c r="D154" s="220" t="s">
        <v>355</v>
      </c>
      <c r="E154" s="209" t="s">
        <v>436</v>
      </c>
      <c r="F154" s="49">
        <v>0</v>
      </c>
      <c r="G154" s="49"/>
      <c r="H154" s="49"/>
      <c r="I154" s="49"/>
      <c r="J154" s="49"/>
      <c r="K154" s="49"/>
      <c r="L154" s="49"/>
      <c r="M154" s="51">
        <f t="shared" si="108"/>
        <v>0</v>
      </c>
      <c r="N154" s="51">
        <f t="shared" si="109"/>
        <v>0</v>
      </c>
      <c r="O154" s="51">
        <f t="shared" si="110"/>
        <v>0</v>
      </c>
      <c r="P154" s="51">
        <f t="shared" si="111"/>
        <v>0</v>
      </c>
      <c r="Q154" s="51">
        <f t="shared" si="112"/>
        <v>0</v>
      </c>
      <c r="R154" s="51">
        <f t="shared" si="113"/>
        <v>0</v>
      </c>
      <c r="S154" s="51">
        <f t="shared" si="114"/>
        <v>0</v>
      </c>
      <c r="T154" s="51">
        <f t="shared" si="107"/>
        <v>0</v>
      </c>
      <c r="U154" s="123" t="s">
        <v>72</v>
      </c>
      <c r="V154" s="132"/>
      <c r="W154" s="132"/>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54.75" customHeight="1" thickBot="1" x14ac:dyDescent="0.3">
      <c r="A155" s="42">
        <v>131</v>
      </c>
      <c r="B155" s="42" t="s">
        <v>220</v>
      </c>
      <c r="C155" s="64" t="s">
        <v>387</v>
      </c>
      <c r="D155" s="213" t="s">
        <v>356</v>
      </c>
      <c r="E155" s="209" t="s">
        <v>366</v>
      </c>
      <c r="F155" s="49">
        <v>15000</v>
      </c>
      <c r="G155" s="49"/>
      <c r="H155" s="49"/>
      <c r="I155" s="49"/>
      <c r="J155" s="49"/>
      <c r="K155" s="49"/>
      <c r="L155" s="49"/>
      <c r="M155" s="51">
        <f>F155/1.21</f>
        <v>12396.694214876034</v>
      </c>
      <c r="N155" s="51">
        <f t="shared" ref="N155:S158" si="116">G155/1.21</f>
        <v>0</v>
      </c>
      <c r="O155" s="51">
        <f t="shared" si="116"/>
        <v>0</v>
      </c>
      <c r="P155" s="51">
        <f t="shared" si="116"/>
        <v>0</v>
      </c>
      <c r="Q155" s="51">
        <f t="shared" si="116"/>
        <v>0</v>
      </c>
      <c r="R155" s="51">
        <f t="shared" si="116"/>
        <v>0</v>
      </c>
      <c r="S155" s="51">
        <f t="shared" si="116"/>
        <v>0</v>
      </c>
      <c r="T155" s="51">
        <f t="shared" ref="T155:T158" si="117">SUM(M155:S155)</f>
        <v>12396.694214876034</v>
      </c>
      <c r="U155" s="123" t="s">
        <v>72</v>
      </c>
      <c r="V155" s="132" t="s">
        <v>332</v>
      </c>
      <c r="W155" s="132" t="s">
        <v>326</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52.5" customHeight="1" thickBot="1" x14ac:dyDescent="0.25">
      <c r="A156" s="42">
        <v>132</v>
      </c>
      <c r="B156" s="42" t="s">
        <v>220</v>
      </c>
      <c r="C156" s="64" t="s">
        <v>388</v>
      </c>
      <c r="D156" s="69" t="s">
        <v>435</v>
      </c>
      <c r="E156" s="209" t="s">
        <v>282</v>
      </c>
      <c r="F156" s="49">
        <v>6000</v>
      </c>
      <c r="G156" s="49"/>
      <c r="H156" s="49"/>
      <c r="I156" s="49"/>
      <c r="J156" s="49"/>
      <c r="K156" s="49"/>
      <c r="L156" s="49"/>
      <c r="M156" s="51">
        <f>F156/1.21</f>
        <v>4958.6776859504134</v>
      </c>
      <c r="N156" s="51">
        <f t="shared" si="116"/>
        <v>0</v>
      </c>
      <c r="O156" s="51">
        <f t="shared" si="116"/>
        <v>0</v>
      </c>
      <c r="P156" s="51">
        <f t="shared" si="116"/>
        <v>0</v>
      </c>
      <c r="Q156" s="51">
        <f t="shared" si="116"/>
        <v>0</v>
      </c>
      <c r="R156" s="51">
        <f t="shared" si="116"/>
        <v>0</v>
      </c>
      <c r="S156" s="51">
        <f t="shared" si="116"/>
        <v>0</v>
      </c>
      <c r="T156" s="51">
        <f t="shared" si="117"/>
        <v>4958.6776859504134</v>
      </c>
      <c r="U156" s="123" t="s">
        <v>72</v>
      </c>
      <c r="V156" s="132" t="s">
        <v>332</v>
      </c>
      <c r="W156" s="132" t="s">
        <v>326</v>
      </c>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41.25" customHeight="1" thickBot="1" x14ac:dyDescent="0.3">
      <c r="A157" s="42">
        <v>133</v>
      </c>
      <c r="B157" s="42" t="s">
        <v>220</v>
      </c>
      <c r="C157" s="64" t="s">
        <v>432</v>
      </c>
      <c r="D157" s="233" t="s">
        <v>431</v>
      </c>
      <c r="E157" s="209" t="s">
        <v>434</v>
      </c>
      <c r="F157" s="49">
        <v>45000</v>
      </c>
      <c r="G157" s="49"/>
      <c r="H157" s="49"/>
      <c r="I157" s="49"/>
      <c r="J157" s="49"/>
      <c r="K157" s="49"/>
      <c r="L157" s="49"/>
      <c r="M157" s="51">
        <f>F157/1.21</f>
        <v>37190.082644628099</v>
      </c>
      <c r="N157" s="51">
        <f t="shared" si="116"/>
        <v>0</v>
      </c>
      <c r="O157" s="51">
        <f t="shared" si="116"/>
        <v>0</v>
      </c>
      <c r="P157" s="51">
        <f t="shared" si="116"/>
        <v>0</v>
      </c>
      <c r="Q157" s="51">
        <f t="shared" si="116"/>
        <v>0</v>
      </c>
      <c r="R157" s="51">
        <f t="shared" si="116"/>
        <v>0</v>
      </c>
      <c r="S157" s="51">
        <f t="shared" si="116"/>
        <v>0</v>
      </c>
      <c r="T157" s="51">
        <f t="shared" si="117"/>
        <v>37190.082644628099</v>
      </c>
      <c r="U157" s="123" t="s">
        <v>72</v>
      </c>
      <c r="V157" s="132" t="s">
        <v>326</v>
      </c>
      <c r="W157" s="132" t="s">
        <v>326</v>
      </c>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63" customHeight="1" thickBot="1" x14ac:dyDescent="0.25">
      <c r="A158" s="42">
        <v>134</v>
      </c>
      <c r="B158" s="42" t="s">
        <v>220</v>
      </c>
      <c r="C158" s="64" t="s">
        <v>444</v>
      </c>
      <c r="D158" s="231" t="s">
        <v>445</v>
      </c>
      <c r="E158" s="49" t="s">
        <v>446</v>
      </c>
      <c r="F158" s="49">
        <v>500000</v>
      </c>
      <c r="G158" s="49"/>
      <c r="H158" s="49"/>
      <c r="I158" s="49"/>
      <c r="J158" s="49"/>
      <c r="K158" s="49"/>
      <c r="L158" s="49"/>
      <c r="M158" s="51">
        <f>F158/1.21</f>
        <v>413223.14049586776</v>
      </c>
      <c r="N158" s="51">
        <f t="shared" si="116"/>
        <v>0</v>
      </c>
      <c r="O158" s="51">
        <f t="shared" si="116"/>
        <v>0</v>
      </c>
      <c r="P158" s="51">
        <f t="shared" si="116"/>
        <v>0</v>
      </c>
      <c r="Q158" s="51">
        <f t="shared" si="116"/>
        <v>0</v>
      </c>
      <c r="R158" s="51">
        <f t="shared" si="116"/>
        <v>0</v>
      </c>
      <c r="S158" s="51">
        <f t="shared" si="116"/>
        <v>0</v>
      </c>
      <c r="T158" s="51">
        <f t="shared" si="117"/>
        <v>413223.14049586776</v>
      </c>
      <c r="U158" s="123" t="s">
        <v>72</v>
      </c>
      <c r="V158" s="132" t="s">
        <v>438</v>
      </c>
      <c r="W158" s="132" t="s">
        <v>438</v>
      </c>
      <c r="Z158" s="16"/>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28.5" customHeight="1" thickBot="1" x14ac:dyDescent="0.25">
      <c r="A159" s="42">
        <v>135</v>
      </c>
      <c r="B159" s="42"/>
      <c r="C159" s="42"/>
      <c r="D159" s="69" t="s">
        <v>221</v>
      </c>
      <c r="E159" s="135"/>
      <c r="F159" s="49">
        <f>SUM(F147:F158)</f>
        <v>693000</v>
      </c>
      <c r="G159" s="49"/>
      <c r="H159" s="49"/>
      <c r="I159" s="49"/>
      <c r="J159" s="49"/>
      <c r="K159" s="49"/>
      <c r="L159" s="49"/>
      <c r="M159" s="51">
        <f>SUM(M147:M158)</f>
        <v>572727.27272727271</v>
      </c>
      <c r="N159" s="51">
        <f t="shared" ref="N159:S159" si="118">SUM(N147:N156)</f>
        <v>0</v>
      </c>
      <c r="O159" s="51">
        <f t="shared" si="118"/>
        <v>0</v>
      </c>
      <c r="P159" s="51">
        <f t="shared" si="118"/>
        <v>0</v>
      </c>
      <c r="Q159" s="51">
        <f t="shared" si="118"/>
        <v>0</v>
      </c>
      <c r="R159" s="51">
        <f t="shared" si="118"/>
        <v>0</v>
      </c>
      <c r="S159" s="51">
        <f t="shared" si="118"/>
        <v>0</v>
      </c>
      <c r="T159" s="51">
        <f>SUM(M159:S159)</f>
        <v>572727.27272727271</v>
      </c>
      <c r="U159" s="128"/>
      <c r="V159" s="129"/>
      <c r="W159" s="131"/>
      <c r="Z159" s="16"/>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28.5" customHeight="1" thickBot="1" x14ac:dyDescent="0.25">
      <c r="A160" s="42">
        <v>136</v>
      </c>
      <c r="B160" s="42" t="s">
        <v>309</v>
      </c>
      <c r="C160" s="42">
        <v>93</v>
      </c>
      <c r="D160" s="69" t="s">
        <v>443</v>
      </c>
      <c r="E160" s="172" t="s">
        <v>367</v>
      </c>
      <c r="F160" s="49">
        <v>186000</v>
      </c>
      <c r="G160" s="49"/>
      <c r="H160" s="49"/>
      <c r="I160" s="49"/>
      <c r="J160" s="49"/>
      <c r="K160" s="49"/>
      <c r="L160" s="49"/>
      <c r="M160" s="51">
        <f>F160/1.21</f>
        <v>153719.00826446281</v>
      </c>
      <c r="N160" s="51">
        <f t="shared" ref="N160:S160" si="119">G160/1.21</f>
        <v>0</v>
      </c>
      <c r="O160" s="51">
        <f t="shared" si="119"/>
        <v>0</v>
      </c>
      <c r="P160" s="51">
        <f t="shared" si="119"/>
        <v>0</v>
      </c>
      <c r="Q160" s="51">
        <f t="shared" si="119"/>
        <v>0</v>
      </c>
      <c r="R160" s="51">
        <f t="shared" si="119"/>
        <v>0</v>
      </c>
      <c r="S160" s="51">
        <f t="shared" si="119"/>
        <v>0</v>
      </c>
      <c r="T160" s="51">
        <f t="shared" ref="T160:T161" si="120">SUM(M160:S160)</f>
        <v>153719.00826446281</v>
      </c>
      <c r="U160" s="123" t="s">
        <v>72</v>
      </c>
      <c r="V160" s="132" t="s">
        <v>330</v>
      </c>
      <c r="W160" s="132" t="s">
        <v>332</v>
      </c>
      <c r="Z160" s="16"/>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8.5" customHeight="1" thickBot="1" x14ac:dyDescent="0.25">
      <c r="A161" s="42">
        <v>137</v>
      </c>
      <c r="B161" s="42" t="s">
        <v>309</v>
      </c>
      <c r="C161" s="42"/>
      <c r="D161" s="69" t="s">
        <v>310</v>
      </c>
      <c r="E161" s="119"/>
      <c r="F161" s="49">
        <f>SUM(F160)</f>
        <v>186000</v>
      </c>
      <c r="G161" s="49"/>
      <c r="H161" s="49"/>
      <c r="I161" s="49"/>
      <c r="J161" s="49"/>
      <c r="K161" s="49"/>
      <c r="L161" s="49"/>
      <c r="M161" s="51">
        <f t="shared" ref="M161:S161" si="121">SUM(M160)</f>
        <v>153719.00826446281</v>
      </c>
      <c r="N161" s="51">
        <f t="shared" si="121"/>
        <v>0</v>
      </c>
      <c r="O161" s="51">
        <f t="shared" si="121"/>
        <v>0</v>
      </c>
      <c r="P161" s="51">
        <f t="shared" si="121"/>
        <v>0</v>
      </c>
      <c r="Q161" s="51">
        <f t="shared" si="121"/>
        <v>0</v>
      </c>
      <c r="R161" s="51">
        <f t="shared" si="121"/>
        <v>0</v>
      </c>
      <c r="S161" s="51">
        <f t="shared" si="121"/>
        <v>0</v>
      </c>
      <c r="T161" s="51">
        <f t="shared" si="120"/>
        <v>153719.00826446281</v>
      </c>
      <c r="U161" s="128"/>
      <c r="V161" s="129"/>
      <c r="W161" s="131"/>
      <c r="Z161" s="16"/>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34.5" customHeight="1" thickBot="1" x14ac:dyDescent="0.25">
      <c r="A162" s="42">
        <v>138</v>
      </c>
      <c r="B162" s="42"/>
      <c r="C162" s="42"/>
      <c r="D162" s="69" t="s">
        <v>222</v>
      </c>
      <c r="E162" s="119"/>
      <c r="F162" s="49"/>
      <c r="G162" s="139"/>
      <c r="H162" s="139"/>
      <c r="I162" s="139"/>
      <c r="J162" s="139"/>
      <c r="K162" s="139"/>
      <c r="L162" s="139"/>
      <c r="M162" s="51"/>
      <c r="N162" s="51"/>
      <c r="O162" s="51"/>
      <c r="P162" s="51"/>
      <c r="Q162" s="51"/>
      <c r="R162" s="51"/>
      <c r="S162" s="51"/>
      <c r="T162" s="51"/>
      <c r="U162" s="128"/>
      <c r="V162" s="129"/>
      <c r="W162" s="131"/>
      <c r="AC162" s="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34.5" customHeight="1" thickBot="1" x14ac:dyDescent="0.25">
      <c r="A163" s="42">
        <v>139</v>
      </c>
      <c r="B163" s="42" t="s">
        <v>223</v>
      </c>
      <c r="C163" s="42">
        <v>94</v>
      </c>
      <c r="D163" s="69" t="s">
        <v>441</v>
      </c>
      <c r="E163" s="119" t="s">
        <v>224</v>
      </c>
      <c r="F163" s="49">
        <v>30000</v>
      </c>
      <c r="G163" s="139"/>
      <c r="H163" s="139"/>
      <c r="I163" s="139"/>
      <c r="J163" s="139"/>
      <c r="K163" s="139"/>
      <c r="L163" s="139"/>
      <c r="M163" s="51">
        <f t="shared" ref="M163:S164" si="122">F163/1.21</f>
        <v>24793.388429752067</v>
      </c>
      <c r="N163" s="51">
        <f t="shared" si="122"/>
        <v>0</v>
      </c>
      <c r="O163" s="51">
        <f t="shared" si="122"/>
        <v>0</v>
      </c>
      <c r="P163" s="51">
        <f t="shared" si="122"/>
        <v>0</v>
      </c>
      <c r="Q163" s="51">
        <f t="shared" si="122"/>
        <v>0</v>
      </c>
      <c r="R163" s="51">
        <f t="shared" si="122"/>
        <v>0</v>
      </c>
      <c r="S163" s="51">
        <f t="shared" si="122"/>
        <v>0</v>
      </c>
      <c r="T163" s="51">
        <f t="shared" ref="T163:T166" si="123">SUM(M163:S163)</f>
        <v>24793.388429752067</v>
      </c>
      <c r="U163" s="123" t="s">
        <v>72</v>
      </c>
      <c r="V163" s="132" t="s">
        <v>330</v>
      </c>
      <c r="W163" s="132" t="s">
        <v>332</v>
      </c>
      <c r="AC163" s="162"/>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34.5" customHeight="1" thickBot="1" x14ac:dyDescent="0.25">
      <c r="A164" s="42">
        <v>140</v>
      </c>
      <c r="B164" s="42" t="s">
        <v>223</v>
      </c>
      <c r="C164" s="42">
        <v>95</v>
      </c>
      <c r="D164" s="69" t="s">
        <v>442</v>
      </c>
      <c r="E164" s="119" t="s">
        <v>224</v>
      </c>
      <c r="F164" s="49">
        <v>45000</v>
      </c>
      <c r="G164" s="139"/>
      <c r="H164" s="139"/>
      <c r="I164" s="139"/>
      <c r="J164" s="139"/>
      <c r="K164" s="139"/>
      <c r="L164" s="139"/>
      <c r="M164" s="51">
        <f t="shared" si="122"/>
        <v>37190.082644628099</v>
      </c>
      <c r="N164" s="51">
        <f t="shared" si="122"/>
        <v>0</v>
      </c>
      <c r="O164" s="51">
        <f t="shared" si="122"/>
        <v>0</v>
      </c>
      <c r="P164" s="51">
        <f t="shared" si="122"/>
        <v>0</v>
      </c>
      <c r="Q164" s="51">
        <f t="shared" si="122"/>
        <v>0</v>
      </c>
      <c r="R164" s="51">
        <f t="shared" si="122"/>
        <v>0</v>
      </c>
      <c r="S164" s="51">
        <f t="shared" si="122"/>
        <v>0</v>
      </c>
      <c r="T164" s="51">
        <f t="shared" si="123"/>
        <v>37190.082644628099</v>
      </c>
      <c r="U164" s="123" t="s">
        <v>72</v>
      </c>
      <c r="V164" s="132" t="s">
        <v>330</v>
      </c>
      <c r="W164" s="132" t="s">
        <v>332</v>
      </c>
      <c r="AC164" s="162"/>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29.25" customHeight="1" thickBot="1" x14ac:dyDescent="0.25">
      <c r="A165" s="42">
        <v>141</v>
      </c>
      <c r="B165" s="42"/>
      <c r="C165" s="42"/>
      <c r="D165" s="69" t="s">
        <v>225</v>
      </c>
      <c r="E165" s="119"/>
      <c r="F165" s="49">
        <f>SUM(F163:F164)</f>
        <v>75000</v>
      </c>
      <c r="G165" s="49"/>
      <c r="H165" s="49"/>
      <c r="I165" s="49"/>
      <c r="J165" s="49"/>
      <c r="K165" s="49"/>
      <c r="L165" s="49"/>
      <c r="M165" s="51">
        <f t="shared" ref="M165:S165" si="124">SUM(M163:M164)</f>
        <v>61983.47107438017</v>
      </c>
      <c r="N165" s="51">
        <f t="shared" si="124"/>
        <v>0</v>
      </c>
      <c r="O165" s="51">
        <f t="shared" si="124"/>
        <v>0</v>
      </c>
      <c r="P165" s="51">
        <f t="shared" si="124"/>
        <v>0</v>
      </c>
      <c r="Q165" s="51">
        <f t="shared" si="124"/>
        <v>0</v>
      </c>
      <c r="R165" s="51">
        <f t="shared" si="124"/>
        <v>0</v>
      </c>
      <c r="S165" s="51">
        <f t="shared" si="124"/>
        <v>0</v>
      </c>
      <c r="T165" s="51">
        <f t="shared" si="123"/>
        <v>61983.47107438017</v>
      </c>
      <c r="U165" s="128"/>
      <c r="V165" s="126"/>
      <c r="W165" s="122"/>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28.5" customHeight="1" thickBot="1" x14ac:dyDescent="0.25">
      <c r="A166" s="42">
        <v>142</v>
      </c>
      <c r="B166" s="42"/>
      <c r="C166" s="42"/>
      <c r="D166" s="48" t="s">
        <v>54</v>
      </c>
      <c r="E166" s="119"/>
      <c r="F166" s="142"/>
      <c r="G166" s="142"/>
      <c r="H166" s="142"/>
      <c r="I166" s="142"/>
      <c r="J166" s="142"/>
      <c r="K166" s="142"/>
      <c r="L166" s="142"/>
      <c r="M166" s="51">
        <f t="shared" ref="M166:S166" si="125">M26+M28+M30+M33+M37+M41+M46+M90+M93+M95+M99+M101+M103+M105+M107+M110+M112+M113+M114+M115+M135+M146+M159+M161+M165</f>
        <v>2442748.8531010351</v>
      </c>
      <c r="N166" s="51">
        <f t="shared" si="125"/>
        <v>356319.9146086846</v>
      </c>
      <c r="O166" s="51">
        <f t="shared" si="125"/>
        <v>630714.97082192299</v>
      </c>
      <c r="P166" s="51">
        <f t="shared" si="125"/>
        <v>63368.327004690647</v>
      </c>
      <c r="Q166" s="51">
        <f t="shared" si="125"/>
        <v>99054.426327153589</v>
      </c>
      <c r="R166" s="51">
        <f t="shared" si="125"/>
        <v>205051.52697666074</v>
      </c>
      <c r="S166" s="51">
        <f t="shared" si="125"/>
        <v>242997.542997543</v>
      </c>
      <c r="T166" s="51">
        <f t="shared" si="123"/>
        <v>4040255.5618376909</v>
      </c>
      <c r="U166" s="163"/>
      <c r="V166" s="129"/>
      <c r="W166" s="131"/>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28.5" customHeight="1" x14ac:dyDescent="0.2">
      <c r="B167" s="97"/>
      <c r="D167" s="223"/>
      <c r="F167" s="193"/>
      <c r="G167" s="193"/>
      <c r="H167" s="193"/>
      <c r="I167" s="193"/>
      <c r="J167" s="193"/>
      <c r="K167" s="193"/>
      <c r="L167" s="193"/>
      <c r="M167" s="164"/>
      <c r="N167" s="164"/>
      <c r="O167" s="164"/>
      <c r="P167" s="164"/>
      <c r="Q167" s="164"/>
      <c r="R167" s="164"/>
      <c r="S167" s="164"/>
      <c r="T167" s="164"/>
      <c r="U167" s="194"/>
      <c r="V167" s="166"/>
      <c r="W167" s="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5.75" customHeight="1" x14ac:dyDescent="0.2">
      <c r="B168" s="97"/>
      <c r="D168" s="293" t="s">
        <v>247</v>
      </c>
      <c r="E168" s="293"/>
      <c r="F168" s="97"/>
      <c r="G168" s="97"/>
      <c r="H168" s="101"/>
      <c r="I168" s="193"/>
      <c r="J168" s="193"/>
      <c r="K168" s="193"/>
      <c r="L168" s="193"/>
      <c r="M168" s="164"/>
      <c r="N168" s="164"/>
      <c r="O168" s="164"/>
      <c r="P168" s="164"/>
      <c r="Q168" s="164"/>
      <c r="R168" s="164"/>
      <c r="S168" s="164"/>
      <c r="T168" s="164"/>
      <c r="U168" s="194"/>
      <c r="V168" s="166"/>
      <c r="W168" s="16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B169" s="265" t="s">
        <v>452</v>
      </c>
      <c r="C169" s="265"/>
      <c r="D169" s="265"/>
      <c r="E169" s="265"/>
      <c r="F169" s="101"/>
      <c r="G169" s="101"/>
      <c r="H169" s="101"/>
      <c r="I169" s="193"/>
      <c r="J169" s="193"/>
      <c r="K169" s="193"/>
      <c r="L169" s="193"/>
      <c r="M169" s="164"/>
      <c r="N169" s="164"/>
      <c r="O169" s="164"/>
      <c r="P169" s="164"/>
      <c r="Q169" s="164"/>
      <c r="R169" s="164"/>
      <c r="S169" s="164"/>
      <c r="T169" s="164"/>
      <c r="U169" s="194"/>
      <c r="V169" s="166"/>
      <c r="W169" s="16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B170" s="99"/>
      <c r="C170" s="99"/>
      <c r="D170" s="99"/>
      <c r="F170" s="101"/>
      <c r="G170" s="101"/>
      <c r="H170" s="101"/>
      <c r="I170" s="193"/>
      <c r="J170" s="193"/>
      <c r="K170" s="193"/>
      <c r="L170" s="193"/>
      <c r="M170" s="164"/>
      <c r="N170" s="164"/>
      <c r="O170" s="164"/>
      <c r="P170" s="164"/>
      <c r="Q170" s="164"/>
      <c r="R170" s="164"/>
      <c r="S170" s="164"/>
      <c r="T170" s="164"/>
      <c r="U170" s="194"/>
      <c r="V170" s="166"/>
      <c r="W170" s="16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B171" s="99"/>
      <c r="C171" s="99"/>
      <c r="D171" s="99"/>
      <c r="F171" s="101"/>
      <c r="G171" s="101"/>
      <c r="H171" s="101"/>
      <c r="I171" s="193"/>
      <c r="J171" s="193"/>
      <c r="K171" s="193"/>
      <c r="L171" s="193"/>
      <c r="M171" s="164"/>
      <c r="N171" s="164"/>
      <c r="O171" s="164"/>
      <c r="P171" s="164"/>
      <c r="Q171" s="164"/>
      <c r="R171" s="164"/>
      <c r="S171" s="164"/>
      <c r="T171" s="164"/>
      <c r="U171" s="194"/>
      <c r="V171" s="166"/>
      <c r="W171" s="16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8" customHeight="1" x14ac:dyDescent="0.2">
      <c r="B172" s="99"/>
      <c r="C172" s="99"/>
      <c r="D172" s="99"/>
      <c r="F172" s="101"/>
      <c r="G172" s="101"/>
      <c r="H172" s="101"/>
      <c r="I172" s="193"/>
      <c r="J172" s="193"/>
      <c r="K172" s="193"/>
      <c r="L172" s="193"/>
      <c r="M172" s="164"/>
      <c r="N172" s="164"/>
      <c r="O172" s="164"/>
      <c r="P172" s="164"/>
      <c r="Q172" s="164"/>
      <c r="R172" s="164"/>
      <c r="S172" s="164"/>
      <c r="T172" s="164"/>
      <c r="U172" s="194"/>
      <c r="V172" s="166"/>
      <c r="W172" s="16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8" customHeight="1" x14ac:dyDescent="0.2">
      <c r="B173" s="99"/>
      <c r="C173" s="99"/>
      <c r="D173" s="99"/>
      <c r="F173" s="101"/>
      <c r="G173" s="101"/>
      <c r="H173" s="101"/>
      <c r="I173" s="193"/>
      <c r="J173" s="193"/>
      <c r="K173" s="193"/>
      <c r="L173" s="193"/>
      <c r="M173" s="164"/>
      <c r="N173" s="164"/>
      <c r="O173" s="164"/>
      <c r="P173" s="164"/>
      <c r="Q173" s="164"/>
      <c r="R173" s="164"/>
      <c r="S173" s="164"/>
      <c r="T173" s="164"/>
      <c r="U173" s="194"/>
      <c r="V173" s="166"/>
      <c r="W173" s="16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8" customHeight="1" x14ac:dyDescent="0.2">
      <c r="B174" s="99"/>
      <c r="C174" s="99"/>
      <c r="D174" s="99"/>
      <c r="F174" s="101"/>
      <c r="G174" s="101"/>
      <c r="H174" s="101"/>
      <c r="I174" s="193"/>
      <c r="J174" s="193"/>
      <c r="K174" s="193"/>
      <c r="L174" s="193"/>
      <c r="M174" s="164"/>
      <c r="N174" s="164"/>
      <c r="O174" s="164"/>
      <c r="P174" s="164"/>
      <c r="Q174" s="164"/>
      <c r="R174" s="164"/>
      <c r="S174" s="164"/>
      <c r="T174" s="164"/>
      <c r="U174" s="194"/>
      <c r="V174" s="166"/>
      <c r="W174" s="16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8" customHeight="1" x14ac:dyDescent="0.2">
      <c r="B175" s="99"/>
      <c r="C175" s="99"/>
      <c r="D175" s="99"/>
      <c r="F175" s="101"/>
      <c r="G175" s="101"/>
      <c r="H175" s="101"/>
      <c r="I175" s="193"/>
      <c r="J175" s="193"/>
      <c r="K175" s="193"/>
      <c r="L175" s="193"/>
      <c r="M175" s="164"/>
      <c r="N175" s="164"/>
      <c r="O175" s="164"/>
      <c r="P175" s="164"/>
      <c r="Q175" s="164"/>
      <c r="R175" s="164"/>
      <c r="S175" s="164"/>
      <c r="T175" s="164"/>
      <c r="U175" s="194"/>
      <c r="V175" s="166"/>
      <c r="W175" s="16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9.5" customHeight="1" x14ac:dyDescent="0.2">
      <c r="B176" s="99"/>
      <c r="C176" s="99"/>
      <c r="D176" s="99"/>
      <c r="F176" s="101"/>
      <c r="G176" s="101"/>
      <c r="H176" s="101"/>
      <c r="I176" s="193"/>
      <c r="J176" s="193"/>
      <c r="K176" s="193"/>
      <c r="L176" s="193"/>
      <c r="M176" s="164"/>
      <c r="N176" s="164"/>
      <c r="O176" s="164"/>
      <c r="P176" s="164"/>
      <c r="Q176" s="164"/>
      <c r="R176" s="164"/>
      <c r="S176" s="164"/>
      <c r="T176" s="164"/>
      <c r="U176" s="194"/>
      <c r="V176" s="166"/>
      <c r="W176" s="16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2:255" ht="16.5" customHeight="1" x14ac:dyDescent="0.25">
      <c r="B177" s="99"/>
      <c r="C177" s="98"/>
      <c r="D177" s="99" t="s">
        <v>55</v>
      </c>
      <c r="E177" s="203"/>
      <c r="F177" s="235"/>
      <c r="G177" s="100"/>
      <c r="I177" s="193"/>
      <c r="J177" s="193"/>
      <c r="K177" s="193"/>
      <c r="L177" s="193"/>
      <c r="M177" s="164"/>
      <c r="N177" s="164"/>
      <c r="O177" s="164"/>
      <c r="P177" s="164"/>
      <c r="Q177" s="164"/>
      <c r="R177" s="164"/>
      <c r="S177" s="164"/>
      <c r="T177" s="164"/>
      <c r="U177" s="194"/>
      <c r="V177" s="166"/>
      <c r="W177" s="16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2:255" ht="22.5" customHeight="1" x14ac:dyDescent="0.2">
      <c r="B178" s="99"/>
      <c r="C178" s="101" t="s">
        <v>417</v>
      </c>
      <c r="D178" s="101"/>
      <c r="E178" s="204"/>
      <c r="F178" s="101"/>
      <c r="G178" s="100"/>
      <c r="I178" s="193"/>
      <c r="J178" s="193"/>
      <c r="K178" s="193"/>
      <c r="L178" s="193"/>
      <c r="M178" s="164"/>
      <c r="N178" s="164"/>
      <c r="O178" s="164"/>
      <c r="P178" s="164"/>
      <c r="Q178" s="164"/>
      <c r="R178" s="164"/>
      <c r="S178" s="164"/>
      <c r="T178" s="164"/>
      <c r="U178" s="194"/>
      <c r="V178" s="166"/>
      <c r="W178" s="16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2:255" ht="17.25" customHeight="1" x14ac:dyDescent="0.2">
      <c r="B179" s="99"/>
      <c r="C179" s="105"/>
      <c r="D179" s="97"/>
      <c r="E179" s="205"/>
      <c r="F179" s="99"/>
      <c r="G179" s="100"/>
      <c r="I179" s="193"/>
      <c r="J179" s="193"/>
      <c r="K179" s="193"/>
      <c r="L179" s="193"/>
      <c r="M179" s="164"/>
      <c r="N179" s="164"/>
      <c r="O179" s="164"/>
      <c r="P179" s="164"/>
      <c r="Q179" s="164"/>
      <c r="R179" s="164"/>
      <c r="S179" s="164"/>
      <c r="T179" s="164"/>
      <c r="U179" s="194"/>
      <c r="V179" s="166"/>
      <c r="W179" s="167"/>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2:255" ht="17.25" customHeight="1" x14ac:dyDescent="0.2">
      <c r="B180" s="99"/>
      <c r="C180" s="105"/>
      <c r="D180" s="97"/>
      <c r="E180" s="205"/>
      <c r="F180" s="99"/>
      <c r="G180" s="100"/>
      <c r="I180" s="193"/>
      <c r="J180" s="193"/>
      <c r="K180" s="193"/>
      <c r="L180" s="193"/>
      <c r="M180" s="164"/>
      <c r="N180" s="164"/>
      <c r="O180" s="164"/>
      <c r="P180" s="164"/>
      <c r="Q180" s="164"/>
      <c r="R180" s="164"/>
      <c r="S180" s="164"/>
      <c r="T180" s="164"/>
      <c r="U180" s="194"/>
      <c r="V180" s="166"/>
      <c r="W180" s="167"/>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2:255" ht="17.25" customHeight="1" x14ac:dyDescent="0.2">
      <c r="B181" s="99"/>
      <c r="C181" s="105"/>
      <c r="D181" s="97"/>
      <c r="E181" s="205"/>
      <c r="F181" s="99"/>
      <c r="G181" s="100"/>
      <c r="I181" s="193"/>
      <c r="J181" s="193"/>
      <c r="K181" s="193"/>
      <c r="L181" s="193"/>
      <c r="M181" s="164"/>
      <c r="N181" s="164"/>
      <c r="O181" s="164"/>
      <c r="P181" s="164"/>
      <c r="Q181" s="164"/>
      <c r="R181" s="164"/>
      <c r="S181" s="164"/>
      <c r="T181" s="164"/>
      <c r="U181" s="194"/>
      <c r="V181" s="166"/>
      <c r="W181" s="167"/>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2:255" ht="17.25" customHeight="1" x14ac:dyDescent="0.2">
      <c r="B182" s="99"/>
      <c r="C182" s="105"/>
      <c r="D182" s="97"/>
      <c r="E182" s="205"/>
      <c r="F182" s="99"/>
      <c r="G182" s="100"/>
      <c r="I182" s="193"/>
      <c r="J182" s="193"/>
      <c r="K182" s="193"/>
      <c r="L182" s="193"/>
      <c r="M182" s="164"/>
      <c r="N182" s="164"/>
      <c r="O182" s="164"/>
      <c r="P182" s="164"/>
      <c r="Q182" s="164"/>
      <c r="R182" s="164"/>
      <c r="S182" s="164"/>
      <c r="T182" s="164"/>
      <c r="U182" s="194"/>
      <c r="V182" s="166"/>
      <c r="W182" s="167"/>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2:255" ht="17.25" customHeight="1" x14ac:dyDescent="0.2">
      <c r="B183" s="99"/>
      <c r="C183" s="105"/>
      <c r="D183" s="97"/>
      <c r="E183" s="205"/>
      <c r="F183" s="99"/>
      <c r="G183" s="100"/>
      <c r="I183" s="193"/>
      <c r="J183" s="193"/>
      <c r="K183" s="193"/>
      <c r="L183" s="193"/>
      <c r="M183" s="164"/>
      <c r="N183" s="164"/>
      <c r="O183" s="164"/>
      <c r="P183" s="164"/>
      <c r="Q183" s="164"/>
      <c r="R183" s="164"/>
      <c r="S183" s="164"/>
      <c r="T183" s="164"/>
      <c r="U183" s="194"/>
      <c r="V183" s="166"/>
      <c r="W183" s="167"/>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2:255" ht="17.25" customHeight="1" x14ac:dyDescent="0.2">
      <c r="B184" s="99"/>
      <c r="C184" s="105"/>
      <c r="D184" s="97"/>
      <c r="E184" s="205"/>
      <c r="F184" s="99"/>
      <c r="G184" s="100"/>
      <c r="I184" s="193"/>
      <c r="J184" s="193"/>
      <c r="K184" s="193"/>
      <c r="L184" s="193"/>
      <c r="M184" s="164"/>
      <c r="N184" s="164"/>
      <c r="O184" s="164"/>
      <c r="P184" s="164"/>
      <c r="Q184" s="164"/>
      <c r="R184" s="164"/>
      <c r="S184" s="164"/>
      <c r="T184" s="164"/>
      <c r="U184" s="194"/>
      <c r="V184" s="166"/>
      <c r="W184" s="167"/>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2:255" ht="17.25" customHeight="1" x14ac:dyDescent="0.2">
      <c r="B185" s="99"/>
      <c r="C185" s="105"/>
      <c r="D185" s="97" t="s">
        <v>433</v>
      </c>
      <c r="E185" s="205"/>
      <c r="F185" s="99"/>
      <c r="G185" s="100"/>
      <c r="I185" s="193"/>
      <c r="J185" s="193"/>
      <c r="K185" s="193"/>
      <c r="L185" s="193"/>
      <c r="M185" s="164"/>
      <c r="N185" s="164"/>
      <c r="O185" s="164"/>
      <c r="P185" s="164"/>
      <c r="Q185" s="164"/>
      <c r="R185" s="164"/>
      <c r="S185" s="164"/>
      <c r="T185" s="164"/>
      <c r="U185" s="194"/>
      <c r="V185" s="166"/>
      <c r="W185" s="167"/>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2:255" ht="17.25" customHeight="1" x14ac:dyDescent="0.2">
      <c r="B186" s="99"/>
      <c r="C186" s="105"/>
      <c r="D186" s="97" t="s">
        <v>451</v>
      </c>
      <c r="E186" s="205"/>
      <c r="F186" s="99"/>
      <c r="G186" s="100"/>
      <c r="I186" s="193"/>
      <c r="J186" s="193"/>
      <c r="K186" s="193"/>
      <c r="L186" s="193"/>
      <c r="M186" s="164"/>
      <c r="N186" s="164"/>
      <c r="O186" s="164"/>
      <c r="P186" s="164"/>
      <c r="Q186" s="164"/>
      <c r="R186" s="164"/>
      <c r="S186" s="164"/>
      <c r="T186" s="164"/>
      <c r="U186" s="194"/>
      <c r="V186" s="166"/>
      <c r="W186" s="16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2:255" ht="18" customHeight="1" x14ac:dyDescent="0.2">
      <c r="B187" s="97"/>
      <c r="C187" s="105"/>
      <c r="D187" s="97"/>
      <c r="E187" s="205"/>
      <c r="F187" s="99"/>
      <c r="G187" s="100"/>
      <c r="I187" s="50"/>
      <c r="J187" s="50"/>
      <c r="K187" s="50"/>
      <c r="L187" s="50"/>
      <c r="M187" s="164"/>
      <c r="N187" s="164"/>
      <c r="O187" s="164"/>
      <c r="P187" s="164"/>
      <c r="Q187" s="164"/>
      <c r="R187" s="164"/>
      <c r="S187" s="164"/>
      <c r="T187" s="164"/>
      <c r="U187" s="165"/>
      <c r="V187" s="166"/>
      <c r="W187" s="16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2:255" ht="15.75" hidden="1" customHeight="1" x14ac:dyDescent="0.25">
      <c r="B188" s="97"/>
      <c r="C188" s="264" t="s">
        <v>254</v>
      </c>
      <c r="D188" s="264"/>
      <c r="E188" s="264"/>
      <c r="F188" s="264"/>
      <c r="G188" s="102"/>
      <c r="H188" s="102"/>
      <c r="I188" s="50"/>
      <c r="J188" s="50"/>
      <c r="K188" s="50"/>
      <c r="L188" s="50"/>
      <c r="M188" s="164"/>
      <c r="N188" s="164"/>
      <c r="O188" s="164"/>
      <c r="P188" s="164"/>
      <c r="Q188" s="164"/>
      <c r="R188" s="164"/>
      <c r="S188" s="164"/>
      <c r="T188" s="164"/>
      <c r="U188" s="165"/>
      <c r="V188" s="166"/>
      <c r="W188" s="167"/>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2:255" ht="15.75" hidden="1" customHeight="1" x14ac:dyDescent="0.25">
      <c r="B189" s="97"/>
      <c r="C189" s="198"/>
      <c r="D189" s="198" t="s">
        <v>430</v>
      </c>
      <c r="E189" s="210"/>
      <c r="F189" s="198"/>
      <c r="G189" s="102"/>
      <c r="H189" s="102"/>
      <c r="I189" s="50"/>
      <c r="J189" s="50"/>
      <c r="K189" s="50"/>
      <c r="L189" s="50"/>
      <c r="M189" s="164"/>
      <c r="N189" s="164"/>
      <c r="O189" s="164"/>
      <c r="P189" s="164"/>
      <c r="Q189" s="164"/>
      <c r="R189" s="164"/>
      <c r="S189" s="164"/>
      <c r="T189" s="164"/>
      <c r="U189" s="165"/>
      <c r="V189" s="166"/>
      <c r="W189" s="167"/>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2:255" ht="15.75" hidden="1" customHeight="1" x14ac:dyDescent="0.2">
      <c r="H190" s="101"/>
      <c r="I190" s="161"/>
      <c r="J190" s="101"/>
      <c r="K190" s="101"/>
      <c r="L190" s="101"/>
      <c r="W190" s="97"/>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2:255" ht="15.75" customHeight="1" x14ac:dyDescent="0.2">
      <c r="H191" s="101"/>
      <c r="I191" s="161"/>
      <c r="J191" s="101"/>
      <c r="K191" s="101"/>
      <c r="L191" s="101"/>
      <c r="W191" s="97"/>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row r="192" spans="2:255" ht="15.75" customHeight="1" x14ac:dyDescent="0.2">
      <c r="H192" s="101"/>
      <c r="I192" s="161"/>
      <c r="J192" s="101"/>
      <c r="K192" s="101"/>
      <c r="L192" s="101"/>
      <c r="W192" s="97"/>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row>
    <row r="193" spans="8:255" ht="15.75" customHeight="1" x14ac:dyDescent="0.2">
      <c r="H193" s="101"/>
      <c r="I193" s="161"/>
      <c r="J193" s="101"/>
      <c r="K193" s="101"/>
      <c r="L193" s="101"/>
      <c r="W193" s="97"/>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row>
    <row r="194" spans="8:255" ht="15.75" customHeight="1" x14ac:dyDescent="0.2">
      <c r="H194" s="101"/>
      <c r="I194" s="161"/>
      <c r="J194" s="101"/>
      <c r="K194" s="101"/>
      <c r="L194" s="101"/>
      <c r="W194" s="97"/>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row>
    <row r="195" spans="8:255" ht="15.75" customHeight="1" x14ac:dyDescent="0.2">
      <c r="H195" s="101"/>
      <c r="I195" s="161"/>
      <c r="J195" s="101"/>
      <c r="K195" s="101"/>
      <c r="L195" s="101"/>
      <c r="W195" s="97"/>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row>
    <row r="196" spans="8:255" ht="15.75" customHeight="1" x14ac:dyDescent="0.2">
      <c r="H196" s="101"/>
      <c r="I196" s="161"/>
      <c r="J196" s="101"/>
      <c r="K196" s="101"/>
      <c r="L196" s="101"/>
      <c r="W196" s="97"/>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row>
    <row r="197" spans="8:255" ht="17.25" customHeight="1" x14ac:dyDescent="0.25">
      <c r="N197" s="168"/>
      <c r="O197" s="168"/>
      <c r="P197" s="168"/>
      <c r="Q197" s="168"/>
      <c r="R197" s="168"/>
      <c r="S197" s="168"/>
      <c r="T197" s="168"/>
      <c r="U197" s="168"/>
      <c r="V197" s="292"/>
      <c r="W197" s="292"/>
      <c r="X197" s="104"/>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row>
  </sheetData>
  <mergeCells count="42">
    <mergeCell ref="V141:W141"/>
    <mergeCell ref="D2:R6"/>
    <mergeCell ref="B7:N7"/>
    <mergeCell ref="B169:E169"/>
    <mergeCell ref="V197:W197"/>
    <mergeCell ref="D168:E168"/>
    <mergeCell ref="C188:F188"/>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Alina Iancu SJRPMD</cp:lastModifiedBy>
  <cp:revision>1</cp:revision>
  <cp:lastPrinted>2026-10-23T08:27:12Z</cp:lastPrinted>
  <dcterms:created xsi:type="dcterms:W3CDTF">2016-08-11T08:26:00Z</dcterms:created>
  <dcterms:modified xsi:type="dcterms:W3CDTF">2026-10-26T12:03:12Z</dcterms:modified>
  <cp:version>1048576</cp:version>
</cp:coreProperties>
</file>