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DAS Brasov 2026\PS 23 _Comunicare informatiilor in mediul online\DATE PUBLICATE\08 SAPA\"/>
    </mc:Choice>
  </mc:AlternateContent>
  <xr:revisionPtr revIDLastSave="0" documentId="8_{0A00678F-31A6-43EC-A732-B05C1A4AD5B8}"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Sheet2!$A$1:$W$184</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5" i="2" l="1"/>
  <c r="O155" i="2"/>
  <c r="P155" i="2"/>
  <c r="Q155" i="2"/>
  <c r="R155" i="2"/>
  <c r="S155" i="2"/>
  <c r="F156" i="2"/>
  <c r="M155" i="2"/>
  <c r="T155" i="2" s="1"/>
  <c r="M34" i="2" l="1"/>
  <c r="F93" i="2" l="1"/>
  <c r="P40" i="1" l="1"/>
  <c r="P41" i="1"/>
  <c r="P42" i="1"/>
  <c r="P43" i="1"/>
  <c r="P44" i="1"/>
  <c r="P45" i="1"/>
  <c r="P46" i="1"/>
  <c r="P36" i="1"/>
  <c r="P37" i="1"/>
  <c r="P38" i="1"/>
  <c r="P39" i="1"/>
  <c r="P35" i="1"/>
  <c r="I34" i="1"/>
  <c r="P34" i="1"/>
  <c r="O34" i="1"/>
  <c r="P33" i="1"/>
  <c r="P32" i="1"/>
  <c r="P47" i="1" s="1"/>
  <c r="P31" i="1"/>
  <c r="M137" i="2" l="1"/>
  <c r="M138" i="2"/>
  <c r="F144" i="2"/>
  <c r="F46" i="1"/>
  <c r="N143" i="2" l="1"/>
  <c r="O143" i="2"/>
  <c r="P143" i="2"/>
  <c r="Q143" i="2"/>
  <c r="R143" i="2"/>
  <c r="S143" i="2"/>
  <c r="M143" i="2"/>
  <c r="T143"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s="1"/>
  <c r="T111" i="2" l="1"/>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R38" i="1"/>
  <c r="N38" i="1"/>
  <c r="O38" i="1"/>
  <c r="Q38" i="1"/>
  <c r="S38" i="1"/>
  <c r="M38" i="1"/>
  <c r="M129" i="2"/>
  <c r="T129" i="2" s="1"/>
  <c r="T38" i="1" l="1"/>
  <c r="N37" i="1"/>
  <c r="O37" i="1"/>
  <c r="Q37" i="1"/>
  <c r="R37" i="1"/>
  <c r="S37" i="1"/>
  <c r="N36" i="1"/>
  <c r="N39" i="1" s="1"/>
  <c r="O36" i="1"/>
  <c r="M37" i="1"/>
  <c r="O39" i="1" l="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7" i="2"/>
  <c r="N158" i="2" s="1"/>
  <c r="O157" i="2"/>
  <c r="O158" i="2" s="1"/>
  <c r="P157" i="2"/>
  <c r="P158" i="2" s="1"/>
  <c r="Q157" i="2"/>
  <c r="Q158" i="2" s="1"/>
  <c r="R157" i="2"/>
  <c r="R158" i="2" s="1"/>
  <c r="S157" i="2"/>
  <c r="S158" i="2" s="1"/>
  <c r="M157" i="2"/>
  <c r="N154" i="2"/>
  <c r="O154" i="2"/>
  <c r="P154" i="2"/>
  <c r="Q154" i="2"/>
  <c r="R154" i="2"/>
  <c r="S154" i="2"/>
  <c r="N153" i="2"/>
  <c r="O153" i="2"/>
  <c r="P153" i="2"/>
  <c r="Q153" i="2"/>
  <c r="R153" i="2"/>
  <c r="S153" i="2"/>
  <c r="H95" i="2"/>
  <c r="F110" i="2"/>
  <c r="H110" i="2"/>
  <c r="N121" i="2"/>
  <c r="O121" i="2"/>
  <c r="P121" i="2"/>
  <c r="Q121" i="2"/>
  <c r="R121" i="2"/>
  <c r="S121" i="2"/>
  <c r="M121" i="2"/>
  <c r="F162" i="2"/>
  <c r="F158" i="2"/>
  <c r="M154" i="2"/>
  <c r="M153"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3" i="2"/>
  <c r="T154" i="2"/>
  <c r="T157" i="2"/>
  <c r="M158" i="2"/>
  <c r="T158"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G52" i="2"/>
  <c r="H52" i="2"/>
  <c r="I52" i="2"/>
  <c r="J52" i="2"/>
  <c r="K52" i="2"/>
  <c r="F46" i="2"/>
  <c r="G46" i="2"/>
  <c r="H46" i="2"/>
  <c r="I46" i="2"/>
  <c r="J46" i="2"/>
  <c r="K46" i="2"/>
  <c r="F28" i="2"/>
  <c r="G28" i="2"/>
  <c r="H28" i="2"/>
  <c r="I28" i="2"/>
  <c r="J28" i="2"/>
  <c r="K28" i="2"/>
  <c r="F26" i="2"/>
  <c r="G26" i="2"/>
  <c r="H26" i="2"/>
  <c r="I26" i="2"/>
  <c r="J26" i="2"/>
  <c r="K26" i="2"/>
  <c r="T127"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1" i="2"/>
  <c r="O161" i="2"/>
  <c r="P161" i="2"/>
  <c r="Q161" i="2"/>
  <c r="R161" i="2"/>
  <c r="S161" i="2"/>
  <c r="N160" i="2"/>
  <c r="O160" i="2"/>
  <c r="P160" i="2"/>
  <c r="Q160" i="2"/>
  <c r="R160" i="2"/>
  <c r="S160" i="2"/>
  <c r="M161" i="2"/>
  <c r="M160"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5" i="2"/>
  <c r="O145" i="2"/>
  <c r="P145" i="2"/>
  <c r="Q145" i="2"/>
  <c r="R145" i="2"/>
  <c r="S145" i="2"/>
  <c r="M145"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R156" i="2" l="1"/>
  <c r="P156" i="2"/>
  <c r="M156" i="2"/>
  <c r="N156" i="2"/>
  <c r="S156" i="2"/>
  <c r="Q156" i="2"/>
  <c r="O156" i="2"/>
  <c r="M134" i="2"/>
  <c r="R134" i="2"/>
  <c r="P134" i="2"/>
  <c r="N134" i="2"/>
  <c r="S134" i="2"/>
  <c r="Q134" i="2"/>
  <c r="O134" i="2"/>
  <c r="T31" i="1"/>
  <c r="T115" i="2"/>
  <c r="T134" i="2" l="1"/>
  <c r="T43" i="1"/>
  <c r="T152"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8" i="2"/>
  <c r="O138" i="2"/>
  <c r="P138" i="2"/>
  <c r="Q138" i="2"/>
  <c r="R138" i="2"/>
  <c r="S138" i="2"/>
  <c r="M139" i="2"/>
  <c r="M144" i="2" s="1"/>
  <c r="N139" i="2"/>
  <c r="O139" i="2"/>
  <c r="P139" i="2"/>
  <c r="Q139" i="2"/>
  <c r="R139" i="2"/>
  <c r="S139" i="2"/>
  <c r="N137" i="2"/>
  <c r="O137" i="2"/>
  <c r="P137" i="2"/>
  <c r="Q137" i="2"/>
  <c r="R137" i="2"/>
  <c r="S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2" i="2"/>
  <c r="O162" i="2"/>
  <c r="P162" i="2"/>
  <c r="Q162" i="2"/>
  <c r="R162" i="2"/>
  <c r="S162" i="2"/>
  <c r="S144" i="2" l="1"/>
  <c r="Q144" i="2"/>
  <c r="O144" i="2"/>
  <c r="R144" i="2"/>
  <c r="P144" i="2"/>
  <c r="N144" i="2"/>
  <c r="T34" i="1"/>
  <c r="S46" i="1"/>
  <c r="Q46" i="1"/>
  <c r="O46" i="1"/>
  <c r="R46" i="1"/>
  <c r="N46" i="1"/>
  <c r="M46" i="1"/>
  <c r="M47" i="1" s="1"/>
  <c r="T35" i="1"/>
  <c r="T96" i="2"/>
  <c r="T141" i="2"/>
  <c r="T94" i="2"/>
  <c r="T117" i="2"/>
  <c r="T137" i="2"/>
  <c r="T39" i="2"/>
  <c r="T99" i="2"/>
  <c r="T44" i="1"/>
  <c r="T45" i="1"/>
  <c r="T41" i="1"/>
  <c r="T42" i="1"/>
  <c r="T40" i="1"/>
  <c r="T119" i="2"/>
  <c r="T120" i="2"/>
  <c r="T128" i="2"/>
  <c r="T126" i="2"/>
  <c r="T125" i="2"/>
  <c r="T124" i="2"/>
  <c r="T122" i="2"/>
  <c r="T118" i="2"/>
  <c r="T139" i="2"/>
  <c r="T138" i="2"/>
  <c r="T140" i="2"/>
  <c r="T32" i="1"/>
  <c r="O95" i="2"/>
  <c r="T102" i="2"/>
  <c r="T103" i="2"/>
  <c r="T104" i="2"/>
  <c r="T105" i="2" s="1"/>
  <c r="M105" i="2"/>
  <c r="T160" i="2"/>
  <c r="T114" i="2"/>
  <c r="T151" i="2"/>
  <c r="T149" i="2"/>
  <c r="T147" i="2"/>
  <c r="T150" i="2"/>
  <c r="T148" i="2"/>
  <c r="T146" i="2"/>
  <c r="T145" i="2"/>
  <c r="T161" i="2"/>
  <c r="M162" i="2"/>
  <c r="T162" i="2" s="1"/>
  <c r="M110" i="2"/>
  <c r="T113" i="2"/>
  <c r="S110" i="2"/>
  <c r="R110" i="2"/>
  <c r="P110" i="2"/>
  <c r="O110" i="2"/>
  <c r="Q110" i="2"/>
  <c r="N110" i="2"/>
  <c r="T109" i="2"/>
  <c r="N107" i="2"/>
  <c r="O107" i="2"/>
  <c r="P107" i="2"/>
  <c r="Q107" i="2"/>
  <c r="R107" i="2"/>
  <c r="S107" i="2"/>
  <c r="M107" i="2"/>
  <c r="T95" i="2" l="1"/>
  <c r="T144" i="2"/>
  <c r="S47" i="1"/>
  <c r="O47" i="1"/>
  <c r="N47" i="1"/>
  <c r="R47" i="1"/>
  <c r="T46" i="1"/>
  <c r="Q47" i="1"/>
  <c r="T47" i="1" s="1"/>
  <c r="T93" i="2"/>
  <c r="T36" i="1"/>
  <c r="T110" i="2"/>
  <c r="T156" i="2"/>
  <c r="T92" i="2"/>
  <c r="T85" i="2"/>
  <c r="T107" i="2"/>
  <c r="T106"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R90" i="2" l="1"/>
  <c r="P90" i="2"/>
  <c r="N90" i="2"/>
  <c r="S90" i="2"/>
  <c r="Q90" i="2"/>
  <c r="O90" i="2"/>
  <c r="M90" i="2"/>
  <c r="T39" i="1"/>
  <c r="S33" i="2"/>
  <c r="R33" i="2"/>
  <c r="P33" i="2"/>
  <c r="O33" i="2"/>
  <c r="T34" i="2"/>
  <c r="T36" i="2"/>
  <c r="M41" i="2"/>
  <c r="Q41" i="2"/>
  <c r="N41" i="2"/>
  <c r="T51" i="2"/>
  <c r="N46" i="2"/>
  <c r="T50" i="2"/>
  <c r="S37" i="2"/>
  <c r="S135" i="2" s="1"/>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M135" i="2" l="1"/>
  <c r="Q135" i="2"/>
  <c r="P135" i="2"/>
  <c r="N135" i="2"/>
  <c r="O135" i="2"/>
  <c r="R135" i="2"/>
  <c r="S163" i="2"/>
  <c r="Q163" i="2"/>
  <c r="M163" i="2"/>
  <c r="P163" i="2"/>
  <c r="N163" i="2"/>
  <c r="O163" i="2"/>
  <c r="R163" i="2"/>
  <c r="T52" i="2"/>
  <c r="T90" i="2"/>
  <c r="T41" i="2"/>
  <c r="T46" i="2"/>
  <c r="T33" i="2"/>
  <c r="T37" i="2"/>
  <c r="T135" i="2" l="1"/>
  <c r="T16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3"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<sst xmlns="http://schemas.openxmlformats.org/spreadsheetml/2006/main" count="938" uniqueCount="446">
  <si>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</si>
  <si>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</si>
  <si>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</si>
  <si>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</si>
  <si>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</si>
  <si>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</si>
  <si>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</si>
  <si>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</si>
  <si>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</si>
  <si>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</si>
  <si>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</si>
  <si>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</si>
  <si>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</si>
  <si>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</si>
  <si>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</si>
  <si>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</si>
  <si>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</si>
  <si>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</si>
  <si>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</si>
  <si>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</si>
  <si>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</si>
  <si>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</si>
  <si>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</si>
  <si>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</si>
  <si>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</si>
  <si>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</si>
  <si>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</si>
  <si>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</si>
  <si>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</si>
  <si>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</si>
  <si>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</si>
  <si>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</si>
  <si>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</si>
  <si>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</si>
  <si>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</si>
  <si>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</si>
  <si>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</si>
  <si>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</si>
  <si>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</si>
  <si>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</si>
  <si>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</si>
  <si>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</si>
  <si>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</si>
  <si>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</si>
  <si>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</si>
  <si>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</si>
  <si>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</si>
  <si>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</si>
  <si>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</si>
  <si>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</si>
  <si>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</si>
  <si>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</si>
  <si>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</si>
  <si>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</si>
  <si>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</si>
  <si>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</si>
  <si>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</si>
  <si>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</si>
  <si>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</si>
  <si>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</si>
  <si>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</si>
  <si>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</si>
  <si>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</si>
  <si>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</si>
  <si>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</si>
  <si>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</si>
  <si>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</si>
  <si>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</si>
  <si>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</si>
  <si>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</si>
  <si>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</si>
  <si>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</si>
  <si>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</si>
  <si>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</si>
  <si>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</si>
  <si>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</si>
  <si>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</si>
  <si>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</si>
  <si>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</si>
  <si>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</si>
  <si>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</si>
  <si>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</si>
  <si>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</si>
  <si>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</si>
  <si>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</si>
  <si>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</si>
  <si>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</si>
  <si>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</si>
  <si>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</si>
  <si>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</si>
  <si>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</si>
  <si>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</si>
  <si>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</si>
  <si>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</si>
  <si>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</si>
  <si>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</si>
  <si>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</si>
  <si>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</si>
  <si>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</si>
  <si>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</si>
  <si>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</si>
  <si>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</si>
  <si>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</si>
  <si>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</si>
  <si>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</si>
  <si>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</si>
  <si>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</si>
  <si>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</si>
  <si>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</si>
  <si>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</si>
  <si>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</si>
  <si>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</si>
  <si>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</si>
  <si>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</si>
  <si>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</si>
  <si>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</si>
  <si>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</si>
  <si>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</si>
  <si>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</si>
  <si>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</si>
  <si>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</si>
  <si>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</si>
  <si>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</si>
  <si>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</si>
  <si>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</si>
  <si>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</si>
  <si>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</si>
  <si>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</si>
  <si>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</si>
  <si>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</si>
  <si>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</si>
  <si>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</si>
  <si>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</si>
  <si>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</si>
  <si>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</si>
  <si>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</si>
  <si>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</si>
  <si>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</si>
  <si>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</si>
  <si>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</si>
  <si>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</si>
  <si>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</si>
  <si>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</si>
  <si>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</si>
  <si>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</si>
  <si>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</si>
  <si>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</si>
  <si>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</si>
  <si>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</si>
  <si>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</si>
  <si>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</si>
  <si>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</si>
  <si>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</si>
  <si>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</si>
  <si>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</si>
  <si>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</si>
  <si>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</si>
  <si>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</si>
  <si>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</si>
  <si>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</si>
  <si>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</si>
  <si>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</si>
  <si>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</si>
  <si>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</si>
  <si>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</si>
  <si>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</si>
  <si>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</si>
  <si>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</si>
  <si>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</si>
  <si>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</si>
  <si>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</si>
  <si>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</si>
  <si>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</si>
  <si>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</si>
  <si>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</si>
  <si>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</si>
  <si>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</si>
  <si>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</si>
  <si>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</si>
  <si>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</si>
  <si>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</si>
  <si>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</si>
  <si>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</si>
  <si>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</si>
  <si>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</si>
  <si>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</si>
  <si>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</si>
  <si>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</si>
  <si>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</si>
  <si>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</si>
  <si>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</si>
  <si>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</si>
  <si>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</si>
  <si>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</si>
  <si>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</si>
  <si>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</si>
  <si>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</si>
  <si>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</si>
  <si>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</si>
  <si>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</si>
  <si>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</si>
  <si>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</si>
  <si>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</si>
  <si>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</si>
  <si>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</si>
  <si>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</si>
  <si>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</si>
  <si>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</si>
  <si>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</si>
  <si>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</si>
  <si>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</si>
  <si>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</si>
  <si>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</si>
  <si>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</si>
  <si>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</si>
  <si>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</si>
  <si>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</si>
  <si>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</si>
  <si>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</si>
  <si>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</si>
  <si>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</si>
  <si>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</si>
  <si>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</si>
  <si>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</si>
  <si>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</si>
  <si>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</si>
  <si>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</si>
  <si>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</si>
  <si>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</si>
  <si>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</si>
  <si>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</si>
  <si>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</si>
  <si>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</si>
  <si>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</si>
  <si>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</si>
  <si>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</si>
  <si>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</si>
  <si>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</si>
  <si>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</si>
  <si>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</si>
  <si>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</si>
  <si>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</si>
  <si>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</si>
  <si>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</si>
  <si>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</si>
  <si>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</si>
  <si>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</si>
  <si>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</si>
  <si>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</si>
  <si>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</si>
  <si>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</si>
  <si>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</si>
  <si>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</si>
  <si>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</si>
  <si>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</si>
  <si>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</si>
  <si>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</si>
  <si>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</si>
  <si>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</si>
  <si>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</si>
  <si>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</si>
  <si>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</si>
  <si>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</si>
  <si>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</si>
  <si>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</si>
  <si>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</si>
  <si>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</si>
  <si>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</si>
  <si>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</si>
  <si>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</si>
  <si>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</si>
  <si>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</si>
  <si>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</si>
  <si>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</si>
  <si>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</si>
  <si>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</si>
  <si>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</si>
  <si>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</si>
  <si>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</si>
  <si>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</si>
  <si>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</si>
  <si>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</si>
  <si>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</si>
  <si>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</si>
  <si>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</si>
  <si>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</si>
  <si>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</si>
  <si>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</si>
  <si>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</si>
  <si>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</si>
  <si>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</si>
  <si>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</si>
  <si>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</si>
  <si>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</si>
  <si>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</si>
  <si>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</si>
  <si>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</si>
  <si>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</si>
  <si>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</si>
  <si>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</si>
  <si>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</si>
  <si>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</si>
  <si>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</si>
  <si>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</si>
  <si>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</si>
  <si>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</si>
  <si>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</si>
  <si>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</si>
  <si>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</si>
  <si>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</si>
  <si>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</si>
  <si>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</si>
  <si>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</si>
  <si>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</si>
  <si>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</si>
  <si>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</si>
  <si>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</si>
  <si>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</si>
  <si>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</si>
  <si>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</si>
  <si>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</si>
  <si>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</si>
  <si>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</si>
  <si>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</si>
  <si>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</si>
  <si>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</si>
  <si>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</si>
  <si>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</si>
  <si>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</si>
  <si>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</si>
  <si>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</si>
  <si>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</si>
  <si>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</si>
  <si>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</si>
  <si>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</si>
  <si>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</si>
  <si>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</si>
  <si>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</si>
  <si>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</si>
  <si>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</si>
  <si>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</si>
  <si>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</si>
  <si>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</si>
  <si>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</si>
  <si>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</si>
  <si>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</si>
  <si>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</si>
  <si>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</si>
  <si>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</si>
  <si>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</si>
  <si>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</si>
  <si>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</si>
  <si>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</si>
  <si>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</si>
  <si>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</si>
  <si>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</si>
  <si>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</si>
  <si>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</si>
  <si>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</si>
  <si>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</si>
  <si>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</si>
  <si>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</si>
  <si>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</si>
  <si>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</si>
  <si>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</si>
  <si>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</si>
  <si>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</si>
  <si>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</si>
  <si>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</si>
  <si>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</si>
  <si>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</si>
  <si>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</si>
  <si>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</si>
  <si>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</si>
  <si>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</si>
  <si>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</si>
  <si>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</si>
  <si>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</si>
  <si>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</si>
  <si>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</si>
  <si>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</si>
  <si>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</si>
  <si>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</si>
  <si>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</si>
  <si>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</si>
  <si>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</si>
  <si>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</si>
  <si>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</si>
  <si>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</si>
  <si>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</si>
  <si>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</si>
  <si>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</si>
  <si>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</si>
  <si>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</si>
  <si>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</si>
  <si>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</si>
  <si>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</si>
  <si>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</si>
  <si>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</si>
  <si>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</si>
  <si>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</si>
  <si>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</si>
  <si>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</si>
  <si>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</si>
  <si>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</si>
  <si>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</si>
  <si>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</si>
  <si>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</si>
  <si>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</si>
  <si>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</si>
  <si>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</si>
  <si>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</si>
  <si>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</si>
  <si>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</si>
  <si>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</si>
  <si>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</si>
  <si>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</si>
  <si>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</si>
  <si>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</si>
  <si>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</si>
  <si>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</si>
  <si>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</si>
  <si>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</si>
  <si>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</si>
  <si>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</si>
  <si>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</si>
  <si>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</si>
  <si>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</si>
  <si>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Director General Adjunct</t>
  </si>
  <si>
    <t xml:space="preserve">       Șef Serviciu</t>
  </si>
  <si>
    <t>PROGRAMUL ANUAL AL ACHIZIŢIILOR PUBLICE  PE ANUL 2026, ACTUALIZAT</t>
  </si>
  <si>
    <t xml:space="preserve">    Șef Serviciu</t>
  </si>
  <si>
    <t xml:space="preserve"> Director General Adjunct</t>
  </si>
  <si>
    <t>Sistem PC complet - 25 buc</t>
  </si>
  <si>
    <t>Licență sistem operare - 25 buc</t>
  </si>
  <si>
    <t>Licențe office - 25 buc</t>
  </si>
  <si>
    <t>Echipament VRK Daikin</t>
  </si>
  <si>
    <t>92.1</t>
  </si>
  <si>
    <t>Elaborat</t>
  </si>
  <si>
    <t>42512000-8</t>
  </si>
  <si>
    <t>Aparat aer condiționat  sediul str.Panselelor nr.23</t>
  </si>
  <si>
    <t xml:space="preserve">44221200-7 </t>
  </si>
  <si>
    <t xml:space="preserve">   P  DIRECTOR GENERAL</t>
  </si>
  <si>
    <t>Consilier achiziții publice</t>
  </si>
  <si>
    <t>P   DIRECTOR GENERAL</t>
  </si>
  <si>
    <t>Nr.52/79050/(RI23)2746 din 11.08.2026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</si>
</sst>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1"/>
      <color rgb="FF333333"/>
      <name val="Times New Roman"/>
      <family val="1"/>
      <charset val="238"/>
    </font>
    <font>
      <sz val="14"/>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16" fillId="0" borderId="0" xfId="0" applyFont="1" applyAlignment="1">
      <alignment horizontal="center" vertical="center"/>
    </xf>
    <xf numFmtId="0" fontId="24"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0" fontId="25" fillId="0" borderId="0" xfId="0" applyFont="1"/>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4" fillId="0" borderId="4" xfId="0" applyFont="1" applyBorder="1" applyAlignment="1">
      <alignment wrapText="1"/>
    </xf>
    <xf numFmtId="0" fontId="8" fillId="3" borderId="4" xfId="0" applyFont="1" applyFill="1" applyBorder="1" applyAlignment="1">
      <alignment vertical="top" wrapText="1"/>
    </xf>
    <xf numFmtId="0" fontId="24"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6" fillId="0" borderId="0" xfId="0" applyFont="1"/>
    <xf numFmtId="49" fontId="24" fillId="0" borderId="0" xfId="0" applyNumberFormat="1" applyFont="1" applyAlignment="1">
      <alignment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zoomScale="84" workbookViewId="0">
      <selection activeCell="D16" sqref="D16"/>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8"/>
      <c r="C2" s="198"/>
      <c r="D2" s="254"/>
      <c r="E2" s="254"/>
      <c r="F2" s="254"/>
      <c r="G2" s="254"/>
      <c r="H2" s="254"/>
      <c r="I2" s="254"/>
      <c r="J2" s="254"/>
      <c r="K2" s="254"/>
      <c r="L2" s="254"/>
      <c r="M2" s="254"/>
      <c r="N2" s="254"/>
      <c r="O2" s="254"/>
      <c r="P2" s="254"/>
      <c r="Q2" s="254"/>
      <c r="R2" s="254"/>
      <c r="S2" s="254"/>
      <c r="T2" s="254"/>
      <c r="U2" s="254"/>
    </row>
    <row r="3" spans="1:28" ht="14.25" customHeight="1" x14ac:dyDescent="0.2">
      <c r="B3" s="198"/>
      <c r="C3" s="198"/>
      <c r="D3" s="254"/>
      <c r="E3" s="254"/>
      <c r="F3" s="254"/>
      <c r="G3" s="254"/>
      <c r="H3" s="254"/>
      <c r="I3" s="254"/>
      <c r="J3" s="254"/>
      <c r="K3" s="254"/>
      <c r="L3" s="254"/>
      <c r="M3" s="254"/>
      <c r="N3" s="254"/>
      <c r="O3" s="254"/>
      <c r="P3" s="254"/>
      <c r="Q3" s="254"/>
      <c r="R3" s="254"/>
      <c r="S3" s="254"/>
      <c r="T3" s="254"/>
      <c r="U3" s="254"/>
    </row>
    <row r="4" spans="1:28" ht="17.25" customHeight="1" x14ac:dyDescent="0.2">
      <c r="A4" s="8"/>
      <c r="B4" s="198"/>
      <c r="C4" s="198"/>
      <c r="D4" s="254"/>
      <c r="E4" s="254"/>
      <c r="F4" s="254"/>
      <c r="G4" s="254"/>
      <c r="H4" s="254"/>
      <c r="I4" s="254"/>
      <c r="J4" s="254"/>
      <c r="K4" s="254"/>
      <c r="L4" s="254"/>
      <c r="M4" s="254"/>
      <c r="N4" s="254"/>
      <c r="O4" s="254"/>
      <c r="P4" s="254"/>
      <c r="Q4" s="254"/>
      <c r="R4" s="254"/>
      <c r="S4" s="254"/>
      <c r="T4" s="254"/>
      <c r="U4" s="254"/>
    </row>
    <row r="5" spans="1:28" ht="17.25" customHeight="1" x14ac:dyDescent="0.2">
      <c r="A5" s="8"/>
      <c r="B5" s="199"/>
      <c r="C5" s="199"/>
      <c r="D5" s="254"/>
      <c r="E5" s="254"/>
      <c r="F5" s="254"/>
      <c r="G5" s="254"/>
      <c r="H5" s="254"/>
      <c r="I5" s="254"/>
      <c r="J5" s="254"/>
      <c r="K5" s="254"/>
      <c r="L5" s="254"/>
      <c r="M5" s="254"/>
      <c r="N5" s="254"/>
      <c r="O5" s="254"/>
      <c r="P5" s="254"/>
      <c r="Q5" s="254"/>
      <c r="R5" s="254"/>
      <c r="S5" s="254"/>
      <c r="T5" s="254"/>
      <c r="U5" s="254"/>
    </row>
    <row r="6" spans="1:28" ht="17.25" customHeight="1" x14ac:dyDescent="0.2">
      <c r="A6" s="8"/>
      <c r="B6" s="197"/>
      <c r="C6" s="197"/>
      <c r="D6" s="254"/>
      <c r="E6" s="254"/>
      <c r="F6" s="254"/>
      <c r="G6" s="254"/>
      <c r="H6" s="254"/>
      <c r="I6" s="254"/>
      <c r="J6" s="254"/>
      <c r="K6" s="254"/>
      <c r="L6" s="254"/>
      <c r="M6" s="254"/>
      <c r="N6" s="254"/>
      <c r="O6" s="254"/>
      <c r="P6" s="254"/>
      <c r="Q6" s="254"/>
      <c r="R6" s="254"/>
      <c r="S6" s="254"/>
      <c r="T6" s="254"/>
      <c r="U6" s="254"/>
    </row>
    <row r="7" spans="1:28" ht="15" customHeight="1" x14ac:dyDescent="0.2">
      <c r="A7" s="9"/>
      <c r="D7" s="254"/>
      <c r="E7" s="254"/>
      <c r="F7" s="254"/>
      <c r="G7" s="254"/>
      <c r="H7" s="254"/>
      <c r="I7" s="254"/>
      <c r="J7" s="254"/>
      <c r="K7" s="254"/>
      <c r="L7" s="254"/>
      <c r="M7" s="254"/>
      <c r="N7" s="254"/>
      <c r="O7" s="254"/>
      <c r="P7" s="254"/>
      <c r="Q7" s="254"/>
      <c r="R7" s="254"/>
      <c r="S7" s="254"/>
      <c r="T7" s="254"/>
      <c r="U7" s="254"/>
      <c r="V7" s="9"/>
      <c r="W7" s="11"/>
      <c r="X7" s="11"/>
      <c r="Y7" s="11"/>
      <c r="Z7" s="11"/>
      <c r="AA7" s="11"/>
      <c r="AB7" s="11"/>
    </row>
    <row r="8" spans="1:28" ht="15" customHeight="1" x14ac:dyDescent="0.2">
      <c r="A8" s="9"/>
      <c r="F8" s="6"/>
      <c r="T8" s="255"/>
      <c r="U8" s="255"/>
      <c r="V8" s="11"/>
      <c r="W8" s="255" t="s">
        <v>244</v>
      </c>
      <c r="X8" s="255"/>
      <c r="Y8" s="255"/>
      <c r="Z8" s="11"/>
      <c r="AA8" s="11"/>
      <c r="AB8" s="107"/>
    </row>
    <row r="9" spans="1:28" ht="18" customHeight="1" x14ac:dyDescent="0.2">
      <c r="A9" s="9"/>
      <c r="B9" s="256" t="s">
        <v>257</v>
      </c>
      <c r="C9" s="256"/>
      <c r="D9" s="256"/>
      <c r="E9" s="256"/>
      <c r="F9" s="256"/>
      <c r="G9" s="256"/>
      <c r="H9" s="256"/>
      <c r="I9" s="256"/>
      <c r="J9" s="256"/>
      <c r="K9" s="256"/>
      <c r="L9" s="256"/>
      <c r="M9" s="256"/>
      <c r="T9" s="11"/>
      <c r="U9" s="11"/>
      <c r="V9" s="11" t="s">
        <v>243</v>
      </c>
      <c r="W9" s="255" t="s">
        <v>444</v>
      </c>
      <c r="X9" s="255"/>
      <c r="Y9" s="255"/>
      <c r="Z9" s="255"/>
      <c r="AA9" s="11"/>
      <c r="AB9" s="107"/>
    </row>
    <row r="10" spans="1:28" ht="18.75" x14ac:dyDescent="0.3">
      <c r="A10" s="9"/>
      <c r="B10" s="232" t="s">
        <v>445</v>
      </c>
      <c r="C10" s="232"/>
      <c r="D10" s="232"/>
      <c r="E10" s="104"/>
      <c r="F10" s="4"/>
      <c r="G10" s="13"/>
      <c r="H10" s="13"/>
      <c r="I10" s="13"/>
      <c r="J10" s="2"/>
      <c r="K10" s="2"/>
      <c r="L10" s="2"/>
      <c r="M10" s="13"/>
      <c r="T10" s="11"/>
      <c r="U10" s="11"/>
      <c r="V10" s="255"/>
      <c r="W10" s="255"/>
      <c r="X10" s="255"/>
      <c r="Y10" s="255"/>
      <c r="Z10" s="255"/>
      <c r="AA10" s="255"/>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57" t="s">
        <v>430</v>
      </c>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13"/>
    </row>
    <row r="19" spans="1:155" ht="18.600000000000001" customHeight="1" x14ac:dyDescent="0.2">
      <c r="A19" s="2"/>
      <c r="B19" s="2"/>
      <c r="D19" s="12"/>
      <c r="F19" s="6"/>
      <c r="G19" s="13"/>
      <c r="H19" s="13"/>
      <c r="I19" s="13"/>
      <c r="J19" s="2"/>
      <c r="K19" s="2"/>
      <c r="L19" s="2"/>
      <c r="M19" s="13"/>
      <c r="O19" s="257"/>
      <c r="P19" s="257"/>
      <c r="Q19" s="257"/>
      <c r="R19" s="257"/>
      <c r="S19" s="257"/>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71"/>
      <c r="C24" s="173"/>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426</v>
      </c>
      <c r="J27" s="22" t="s">
        <v>2</v>
      </c>
      <c r="K27" s="22" t="s">
        <v>57</v>
      </c>
      <c r="L27" s="22" t="s">
        <v>298</v>
      </c>
      <c r="M27" s="21" t="s">
        <v>3</v>
      </c>
      <c r="N27" s="112" t="s">
        <v>4</v>
      </c>
      <c r="O27" s="19" t="s">
        <v>5</v>
      </c>
      <c r="P27" s="22" t="s">
        <v>426</v>
      </c>
      <c r="Q27" s="21" t="s">
        <v>2</v>
      </c>
      <c r="R27" s="22" t="s">
        <v>57</v>
      </c>
      <c r="S27" s="22" t="s">
        <v>298</v>
      </c>
      <c r="T27" s="23"/>
      <c r="U27" s="24"/>
      <c r="V27" s="24"/>
      <c r="W27" s="258"/>
      <c r="X27" s="258"/>
      <c r="Y27" s="13"/>
      <c r="Z27" s="13"/>
      <c r="AA27" s="13"/>
      <c r="AC27" s="3"/>
      <c r="AD27" s="3"/>
    </row>
    <row r="28" spans="1:155" s="1" customFormat="1" ht="116.25" customHeight="1" thickBot="1" x14ac:dyDescent="0.25">
      <c r="A28" s="234" t="s">
        <v>6</v>
      </c>
      <c r="B28" s="236" t="s">
        <v>7</v>
      </c>
      <c r="C28" s="250" t="s">
        <v>8</v>
      </c>
      <c r="D28" s="250" t="s">
        <v>9</v>
      </c>
      <c r="E28" s="26" t="s">
        <v>10</v>
      </c>
      <c r="F28" s="27" t="s">
        <v>251</v>
      </c>
      <c r="G28" s="220" t="s">
        <v>303</v>
      </c>
      <c r="H28" s="29" t="s">
        <v>11</v>
      </c>
      <c r="I28" s="28" t="s">
        <v>427</v>
      </c>
      <c r="J28" s="28" t="s">
        <v>12</v>
      </c>
      <c r="K28" s="28" t="s">
        <v>261</v>
      </c>
      <c r="L28" s="28" t="s">
        <v>13</v>
      </c>
      <c r="M28" s="30" t="s">
        <v>253</v>
      </c>
      <c r="N28" s="220" t="s">
        <v>303</v>
      </c>
      <c r="O28" s="30" t="s">
        <v>304</v>
      </c>
      <c r="P28" s="28" t="s">
        <v>427</v>
      </c>
      <c r="Q28" s="31" t="s">
        <v>305</v>
      </c>
      <c r="R28" s="31" t="s">
        <v>261</v>
      </c>
      <c r="S28" s="28" t="s">
        <v>306</v>
      </c>
      <c r="T28" s="32" t="s">
        <v>14</v>
      </c>
      <c r="U28" s="252" t="s">
        <v>15</v>
      </c>
      <c r="V28" s="242" t="s">
        <v>16</v>
      </c>
      <c r="W28" s="243" t="s">
        <v>17</v>
      </c>
      <c r="X28" s="245" t="s">
        <v>18</v>
      </c>
      <c r="Y28" s="247" t="s">
        <v>19</v>
      </c>
      <c r="Z28" s="247" t="s">
        <v>20</v>
      </c>
      <c r="AA28" s="2"/>
    </row>
    <row r="29" spans="1:155" s="1" customFormat="1" ht="113.25" customHeight="1" thickBot="1" x14ac:dyDescent="0.25">
      <c r="A29" s="235"/>
      <c r="B29" s="237"/>
      <c r="C29" s="251"/>
      <c r="D29" s="251"/>
      <c r="E29" s="221"/>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53"/>
      <c r="V29" s="242"/>
      <c r="W29" s="244"/>
      <c r="X29" s="246"/>
      <c r="Y29" s="248"/>
      <c r="Z29" s="249"/>
      <c r="AA29" s="2"/>
    </row>
    <row r="30" spans="1:155" s="37" customFormat="1" ht="57.75" customHeight="1" thickBot="1" x14ac:dyDescent="0.25">
      <c r="A30" s="38"/>
      <c r="B30" s="39"/>
      <c r="C30" s="38"/>
      <c r="D30" s="40"/>
      <c r="E30" s="41"/>
      <c r="F30" s="35"/>
      <c r="G30" s="42"/>
      <c r="H30" s="43"/>
      <c r="I30" s="231"/>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38000</v>
      </c>
      <c r="H31" s="49">
        <v>837000</v>
      </c>
      <c r="I31" s="50"/>
      <c r="J31" s="50">
        <v>71000</v>
      </c>
      <c r="K31" s="49">
        <v>29000</v>
      </c>
      <c r="L31" s="49">
        <v>11000</v>
      </c>
      <c r="M31" s="51">
        <f>F31/1.09</f>
        <v>0</v>
      </c>
      <c r="N31" s="51">
        <f t="shared" ref="N31:S31" si="0">G31/1.11</f>
        <v>34234.234234234231</v>
      </c>
      <c r="O31" s="51">
        <f t="shared" si="0"/>
        <v>754054.05405405397</v>
      </c>
      <c r="P31" s="51">
        <f t="shared" si="0"/>
        <v>0</v>
      </c>
      <c r="Q31" s="51">
        <f t="shared" si="0"/>
        <v>63963.963963963957</v>
      </c>
      <c r="R31" s="51">
        <f t="shared" si="0"/>
        <v>26126.126126126124</v>
      </c>
      <c r="S31" s="51">
        <f t="shared" si="0"/>
        <v>9909.9099099099094</v>
      </c>
      <c r="T31" s="52">
        <f>N31+O31+Q31+R31+S31</f>
        <v>888288.28828828817</v>
      </c>
      <c r="U31" s="53" t="s">
        <v>30</v>
      </c>
      <c r="V31" s="54" t="s">
        <v>339</v>
      </c>
      <c r="W31" s="55" t="s">
        <v>326</v>
      </c>
      <c r="X31" s="56" t="s">
        <v>335</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34234.234234234231</v>
      </c>
      <c r="O32" s="63">
        <f t="shared" si="1"/>
        <v>754054.05405405397</v>
      </c>
      <c r="P32" s="51">
        <f>I32/1.11</f>
        <v>0</v>
      </c>
      <c r="Q32" s="63">
        <f t="shared" si="1"/>
        <v>63963.963963963957</v>
      </c>
      <c r="R32" s="63">
        <f t="shared" si="1"/>
        <v>26126.126126126124</v>
      </c>
      <c r="S32" s="63">
        <f t="shared" si="1"/>
        <v>9909.9099099099094</v>
      </c>
      <c r="T32" s="63">
        <f>SUM(N32:S32)</f>
        <v>888288.28828828817</v>
      </c>
      <c r="U32" s="64"/>
      <c r="V32" s="64"/>
      <c r="W32" s="65"/>
      <c r="X32" s="66"/>
      <c r="Y32" s="67"/>
      <c r="Z32" s="67"/>
      <c r="AA32" s="68"/>
    </row>
    <row r="33" spans="1:253" s="183" customFormat="1" ht="109.5" customHeight="1" thickBot="1" x14ac:dyDescent="0.25">
      <c r="A33" s="42">
        <v>3</v>
      </c>
      <c r="B33" s="33" t="s">
        <v>34</v>
      </c>
      <c r="C33" s="40">
        <v>2</v>
      </c>
      <c r="D33" s="69" t="s">
        <v>35</v>
      </c>
      <c r="E33" s="40" t="s">
        <v>36</v>
      </c>
      <c r="F33" s="86">
        <v>0</v>
      </c>
      <c r="G33" s="71"/>
      <c r="H33" s="70"/>
      <c r="I33" s="70">
        <v>350000</v>
      </c>
      <c r="J33" s="71"/>
      <c r="K33" s="182"/>
      <c r="L33" s="182"/>
      <c r="M33" s="178">
        <f t="shared" ref="M33:S33" si="2">F33/1.21</f>
        <v>0</v>
      </c>
      <c r="N33" s="178">
        <f t="shared" si="2"/>
        <v>0</v>
      </c>
      <c r="O33" s="178">
        <f t="shared" si="2"/>
        <v>0</v>
      </c>
      <c r="P33" s="178">
        <f t="shared" si="2"/>
        <v>289256.19834710745</v>
      </c>
      <c r="Q33" s="178">
        <f t="shared" si="2"/>
        <v>0</v>
      </c>
      <c r="R33" s="178">
        <f t="shared" si="2"/>
        <v>0</v>
      </c>
      <c r="S33" s="178">
        <f t="shared" si="2"/>
        <v>0</v>
      </c>
      <c r="T33" s="52">
        <f t="shared" ref="T33:T45" si="3">SUM(M33:S33)</f>
        <v>289256.19834710745</v>
      </c>
      <c r="U33" s="54" t="s">
        <v>37</v>
      </c>
      <c r="V33" s="54" t="s">
        <v>38</v>
      </c>
      <c r="W33" s="84" t="s">
        <v>323</v>
      </c>
      <c r="X33" s="180" t="s">
        <v>330</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350000</v>
      </c>
      <c r="J34" s="49"/>
      <c r="K34" s="72"/>
      <c r="L34" s="72"/>
      <c r="M34" s="51">
        <f t="shared" ref="M34:S34" si="4">SUM(M33)</f>
        <v>0</v>
      </c>
      <c r="N34" s="51">
        <f t="shared" si="4"/>
        <v>0</v>
      </c>
      <c r="O34" s="178">
        <f>H34/1.21</f>
        <v>0</v>
      </c>
      <c r="P34" s="178">
        <f>I34/1.21</f>
        <v>289256.19834710745</v>
      </c>
      <c r="Q34" s="51">
        <f t="shared" si="4"/>
        <v>0</v>
      </c>
      <c r="R34" s="51">
        <f t="shared" si="4"/>
        <v>0</v>
      </c>
      <c r="S34" s="51">
        <f t="shared" si="4"/>
        <v>0</v>
      </c>
      <c r="T34" s="52">
        <f t="shared" si="3"/>
        <v>289256.19834710745</v>
      </c>
      <c r="U34" s="54"/>
      <c r="V34" s="54"/>
      <c r="W34" s="73"/>
      <c r="X34" s="77"/>
      <c r="Y34" s="74"/>
      <c r="Z34" s="75"/>
      <c r="AA34" s="13"/>
    </row>
    <row r="35" spans="1:253" ht="93" customHeight="1" thickBot="1" x14ac:dyDescent="0.25">
      <c r="A35" s="42">
        <v>5</v>
      </c>
      <c r="B35" s="78" t="s">
        <v>40</v>
      </c>
      <c r="C35" s="34">
        <v>3</v>
      </c>
      <c r="D35" s="60" t="s">
        <v>368</v>
      </c>
      <c r="E35" s="227" t="s">
        <v>369</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24" t="s">
        <v>332</v>
      </c>
      <c r="X35" s="56" t="s">
        <v>326</v>
      </c>
      <c r="Y35" s="80" t="s">
        <v>42</v>
      </c>
      <c r="Z35" s="75" t="s">
        <v>32</v>
      </c>
      <c r="AA35" s="13"/>
    </row>
    <row r="36" spans="1:253" ht="96" customHeight="1" thickBot="1" x14ac:dyDescent="0.25">
      <c r="A36" s="42">
        <v>6</v>
      </c>
      <c r="B36" s="78" t="s">
        <v>40</v>
      </c>
      <c r="C36" s="42">
        <v>4</v>
      </c>
      <c r="D36" s="60" t="s">
        <v>43</v>
      </c>
      <c r="E36" s="38" t="s">
        <v>44</v>
      </c>
      <c r="F36" s="79">
        <v>229000</v>
      </c>
      <c r="G36" s="49"/>
      <c r="H36" s="70">
        <v>206000</v>
      </c>
      <c r="I36" s="70"/>
      <c r="J36" s="71">
        <v>8000</v>
      </c>
      <c r="K36" s="71"/>
      <c r="L36" s="79">
        <v>3000</v>
      </c>
      <c r="M36" s="51">
        <f>F36/1.21</f>
        <v>189256.19834710745</v>
      </c>
      <c r="N36" s="51">
        <f>G36/1.21</f>
        <v>0</v>
      </c>
      <c r="O36" s="51">
        <f>H36/1.21</f>
        <v>170247.93388429753</v>
      </c>
      <c r="P36" s="51">
        <f t="shared" ref="P36:P46" si="6">I36/1.21</f>
        <v>0</v>
      </c>
      <c r="Q36" s="51">
        <f t="shared" si="5"/>
        <v>6611.5702479338843</v>
      </c>
      <c r="R36" s="51">
        <f t="shared" si="5"/>
        <v>0</v>
      </c>
      <c r="S36" s="51">
        <f t="shared" si="5"/>
        <v>2479.3388429752067</v>
      </c>
      <c r="T36" s="52">
        <f t="shared" si="3"/>
        <v>368595.04132231412</v>
      </c>
      <c r="U36" s="54" t="s">
        <v>37</v>
      </c>
      <c r="V36" s="54" t="s">
        <v>41</v>
      </c>
      <c r="W36" s="224" t="s">
        <v>405</v>
      </c>
      <c r="X36" s="56" t="s">
        <v>326</v>
      </c>
      <c r="Y36" s="80" t="s">
        <v>42</v>
      </c>
      <c r="Z36" s="75" t="s">
        <v>32</v>
      </c>
      <c r="AA36" s="13"/>
      <c r="AD36" s="3"/>
    </row>
    <row r="37" spans="1:253" ht="96" customHeight="1" thickBot="1" x14ac:dyDescent="0.25">
      <c r="A37" s="42">
        <v>7</v>
      </c>
      <c r="B37" s="78" t="s">
        <v>40</v>
      </c>
      <c r="C37" s="64" t="s">
        <v>389</v>
      </c>
      <c r="D37" s="60" t="s">
        <v>404</v>
      </c>
      <c r="E37" s="38" t="s">
        <v>390</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24" t="s">
        <v>333</v>
      </c>
      <c r="X37" s="56" t="s">
        <v>327</v>
      </c>
      <c r="Y37" s="80" t="s">
        <v>42</v>
      </c>
      <c r="Z37" s="75" t="s">
        <v>32</v>
      </c>
      <c r="AA37" s="13"/>
      <c r="AD37" s="3"/>
    </row>
    <row r="38" spans="1:253" ht="96" customHeight="1" thickBot="1" x14ac:dyDescent="0.25">
      <c r="A38" s="42">
        <v>8</v>
      </c>
      <c r="B38" s="78" t="s">
        <v>40</v>
      </c>
      <c r="C38" s="64" t="s">
        <v>406</v>
      </c>
      <c r="D38" s="60" t="s">
        <v>407</v>
      </c>
      <c r="E38" s="38" t="s">
        <v>411</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326</v>
      </c>
      <c r="X38" s="56" t="s">
        <v>326</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189256.19834710745</v>
      </c>
      <c r="N39" s="51">
        <f t="shared" ref="N39:S39" si="12">SUM(N35:N38)</f>
        <v>0</v>
      </c>
      <c r="O39" s="51">
        <f t="shared" si="12"/>
        <v>176859.50413223141</v>
      </c>
      <c r="P39" s="51">
        <f t="shared" si="6"/>
        <v>0</v>
      </c>
      <c r="Q39" s="51">
        <f t="shared" si="12"/>
        <v>14876.03305785124</v>
      </c>
      <c r="R39" s="51">
        <f t="shared" si="12"/>
        <v>4504.5045045045044</v>
      </c>
      <c r="S39" s="51">
        <f t="shared" si="12"/>
        <v>2479.3388429752067</v>
      </c>
      <c r="T39" s="52">
        <f t="shared" si="3"/>
        <v>387975.57888466981</v>
      </c>
      <c r="U39" s="54"/>
      <c r="V39" s="54"/>
      <c r="W39" s="73"/>
      <c r="X39" s="77"/>
      <c r="Y39" s="81"/>
      <c r="Z39" s="44"/>
      <c r="AA39" s="13"/>
    </row>
    <row r="40" spans="1:253" ht="99" customHeight="1" thickBot="1" x14ac:dyDescent="0.25">
      <c r="A40" s="42">
        <v>10</v>
      </c>
      <c r="B40" s="78" t="s">
        <v>46</v>
      </c>
      <c r="C40" s="186">
        <v>5</v>
      </c>
      <c r="D40" s="187" t="s">
        <v>47</v>
      </c>
      <c r="E40" s="188"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39" t="s">
        <v>278</v>
      </c>
      <c r="X40" s="240"/>
      <c r="Y40" s="240"/>
      <c r="Z40" s="241"/>
      <c r="AA40" s="13"/>
    </row>
    <row r="41" spans="1:253" ht="99" customHeight="1" thickBot="1" x14ac:dyDescent="0.25">
      <c r="A41" s="42">
        <v>11</v>
      </c>
      <c r="B41" s="78" t="s">
        <v>46</v>
      </c>
      <c r="C41" s="186">
        <v>6</v>
      </c>
      <c r="D41" s="187" t="s">
        <v>277</v>
      </c>
      <c r="E41" s="188"/>
      <c r="F41" s="209">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39" t="s">
        <v>278</v>
      </c>
      <c r="X41" s="240"/>
      <c r="Y41" s="240"/>
      <c r="Z41" s="241"/>
      <c r="AA41" s="13"/>
    </row>
    <row r="42" spans="1:253" ht="75" customHeight="1" thickBot="1" x14ac:dyDescent="0.25">
      <c r="A42" s="42">
        <v>12</v>
      </c>
      <c r="B42" s="78" t="s">
        <v>46</v>
      </c>
      <c r="C42" s="186">
        <v>7</v>
      </c>
      <c r="D42" s="187" t="s">
        <v>237</v>
      </c>
      <c r="E42" s="188" t="s">
        <v>48</v>
      </c>
      <c r="F42" s="189">
        <v>767776.9</v>
      </c>
      <c r="G42" s="85"/>
      <c r="H42" s="71"/>
      <c r="I42" s="71"/>
      <c r="J42" s="71"/>
      <c r="K42" s="71"/>
      <c r="L42" s="49"/>
      <c r="M42" s="51">
        <f t="shared" ref="M42:O45" si="13">F42/1.21</f>
        <v>634526.36363636365</v>
      </c>
      <c r="N42" s="223">
        <f t="shared" si="13"/>
        <v>0</v>
      </c>
      <c r="O42" s="223">
        <f t="shared" si="13"/>
        <v>0</v>
      </c>
      <c r="P42" s="51">
        <f t="shared" si="6"/>
        <v>0</v>
      </c>
      <c r="Q42" s="223">
        <f t="shared" ref="Q42:S45" si="14">J42/1.21</f>
        <v>0</v>
      </c>
      <c r="R42" s="223">
        <f t="shared" si="14"/>
        <v>0</v>
      </c>
      <c r="S42" s="223">
        <f t="shared" si="14"/>
        <v>0</v>
      </c>
      <c r="T42" s="52">
        <f t="shared" si="3"/>
        <v>634526.36363636365</v>
      </c>
      <c r="U42" s="54" t="s">
        <v>37</v>
      </c>
      <c r="V42" s="54"/>
      <c r="W42" s="84"/>
      <c r="X42" s="77"/>
      <c r="Y42" s="81"/>
      <c r="Z42" s="75"/>
      <c r="AA42" s="13"/>
    </row>
    <row r="43" spans="1:253" ht="99" customHeight="1" thickBot="1" x14ac:dyDescent="0.25">
      <c r="A43" s="42">
        <v>13</v>
      </c>
      <c r="B43" s="78" t="s">
        <v>46</v>
      </c>
      <c r="C43" s="218" t="s">
        <v>372</v>
      </c>
      <c r="D43" s="69" t="s">
        <v>348</v>
      </c>
      <c r="E43" s="216" t="s">
        <v>371</v>
      </c>
      <c r="F43" s="191">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333</v>
      </c>
      <c r="X43" s="155" t="s">
        <v>323</v>
      </c>
      <c r="Y43" s="81" t="s">
        <v>31</v>
      </c>
      <c r="Z43" s="75" t="s">
        <v>370</v>
      </c>
      <c r="AA43" s="13"/>
    </row>
    <row r="44" spans="1:253" ht="89.25" customHeight="1" thickBot="1" x14ac:dyDescent="0.25">
      <c r="A44" s="42">
        <v>14</v>
      </c>
      <c r="B44" s="78" t="s">
        <v>46</v>
      </c>
      <c r="C44" s="186">
        <v>9</v>
      </c>
      <c r="D44" s="187" t="s">
        <v>238</v>
      </c>
      <c r="E44" s="188" t="s">
        <v>239</v>
      </c>
      <c r="F44" s="189">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39" t="s">
        <v>240</v>
      </c>
      <c r="X44" s="240"/>
      <c r="Y44" s="240"/>
      <c r="Z44" s="241"/>
      <c r="AA44" s="13"/>
    </row>
    <row r="45" spans="1:253" ht="113.25" customHeight="1" thickBot="1" x14ac:dyDescent="0.25">
      <c r="A45" s="42">
        <v>15</v>
      </c>
      <c r="B45" s="78" t="s">
        <v>46</v>
      </c>
      <c r="C45" s="186">
        <v>10</v>
      </c>
      <c r="D45" s="190" t="s">
        <v>279</v>
      </c>
      <c r="E45" s="214" t="s">
        <v>288</v>
      </c>
      <c r="F45" s="191">
        <v>950000</v>
      </c>
      <c r="G45" s="85"/>
      <c r="H45" s="86"/>
      <c r="I45" s="86"/>
      <c r="J45" s="86"/>
      <c r="K45" s="86"/>
      <c r="L45" s="62"/>
      <c r="M45" s="51">
        <f t="shared" si="13"/>
        <v>785123.96694214875</v>
      </c>
      <c r="N45" s="51">
        <f t="shared" si="13"/>
        <v>0</v>
      </c>
      <c r="O45" s="51">
        <f t="shared" si="13"/>
        <v>0</v>
      </c>
      <c r="P45" s="51">
        <f t="shared" si="6"/>
        <v>0</v>
      </c>
      <c r="Q45" s="51">
        <f t="shared" si="14"/>
        <v>0</v>
      </c>
      <c r="R45" s="51">
        <f t="shared" si="14"/>
        <v>0</v>
      </c>
      <c r="S45" s="51">
        <f t="shared" si="14"/>
        <v>0</v>
      </c>
      <c r="T45" s="52">
        <f t="shared" si="3"/>
        <v>785123.96694214875</v>
      </c>
      <c r="U45" s="54" t="s">
        <v>37</v>
      </c>
      <c r="V45" s="54" t="s">
        <v>38</v>
      </c>
      <c r="W45" s="155" t="s">
        <v>326</v>
      </c>
      <c r="X45" s="155" t="s">
        <v>326</v>
      </c>
      <c r="Y45" s="81" t="s">
        <v>31</v>
      </c>
      <c r="Z45" s="75" t="s">
        <v>370</v>
      </c>
      <c r="AA45" s="13"/>
    </row>
    <row r="46" spans="1:253" ht="34.5" customHeight="1" thickBot="1" x14ac:dyDescent="0.25">
      <c r="A46" s="42">
        <v>16</v>
      </c>
      <c r="B46" s="78"/>
      <c r="C46" s="42"/>
      <c r="D46" s="40" t="s">
        <v>51</v>
      </c>
      <c r="E46" s="41"/>
      <c r="F46" s="63">
        <f>SUM(F40:F45)</f>
        <v>2644297.44</v>
      </c>
      <c r="G46" s="62"/>
      <c r="H46" s="62"/>
      <c r="I46" s="62"/>
      <c r="J46" s="62"/>
      <c r="K46" s="62"/>
      <c r="L46" s="63"/>
      <c r="M46" s="63">
        <f t="shared" ref="M46:T46" si="15">SUM(M40:M45)</f>
        <v>2185369.7851239666</v>
      </c>
      <c r="N46" s="63">
        <f t="shared" si="15"/>
        <v>0</v>
      </c>
      <c r="O46" s="63">
        <f t="shared" si="15"/>
        <v>0</v>
      </c>
      <c r="P46" s="51">
        <f t="shared" si="6"/>
        <v>0</v>
      </c>
      <c r="Q46" s="63">
        <f t="shared" si="15"/>
        <v>0</v>
      </c>
      <c r="R46" s="63">
        <f t="shared" si="15"/>
        <v>0</v>
      </c>
      <c r="S46" s="63">
        <f t="shared" si="15"/>
        <v>0</v>
      </c>
      <c r="T46" s="63">
        <f t="shared" si="15"/>
        <v>2185369.7851239666</v>
      </c>
      <c r="U46" s="54"/>
      <c r="V46" s="54"/>
      <c r="W46" s="87"/>
      <c r="X46" s="56"/>
      <c r="Y46" s="81"/>
      <c r="Z46" s="75"/>
      <c r="AA46" s="13"/>
    </row>
    <row r="47" spans="1:253" s="88" customFormat="1" ht="37.5" customHeight="1" thickBot="1" x14ac:dyDescent="0.25">
      <c r="A47" s="42">
        <v>17</v>
      </c>
      <c r="B47" s="89"/>
      <c r="C47" s="90"/>
      <c r="D47" s="61" t="s">
        <v>54</v>
      </c>
      <c r="E47" s="41"/>
      <c r="F47" s="91"/>
      <c r="G47" s="91"/>
      <c r="H47" s="91"/>
      <c r="I47" s="91"/>
      <c r="J47" s="91"/>
      <c r="K47" s="91"/>
      <c r="L47" s="91"/>
      <c r="M47" s="63">
        <f t="shared" ref="M47:S47" si="16">M32+M34+M39+M46</f>
        <v>2374625.9834710741</v>
      </c>
      <c r="N47" s="63">
        <f t="shared" si="16"/>
        <v>34234.234234234231</v>
      </c>
      <c r="O47" s="63">
        <f t="shared" si="16"/>
        <v>930913.55818628543</v>
      </c>
      <c r="P47" s="63">
        <f t="shared" si="16"/>
        <v>289256.19834710745</v>
      </c>
      <c r="Q47" s="63">
        <f t="shared" si="16"/>
        <v>78839.997021815201</v>
      </c>
      <c r="R47" s="63">
        <f t="shared" si="16"/>
        <v>30630.630630630629</v>
      </c>
      <c r="S47" s="63">
        <f t="shared" si="16"/>
        <v>12389.248752885116</v>
      </c>
      <c r="T47" s="63">
        <f>SUM(M47:S47)</f>
        <v>3750889.850644032</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38" t="s">
        <v>248</v>
      </c>
      <c r="D49" s="238"/>
      <c r="E49" s="99"/>
      <c r="F49" s="100"/>
      <c r="G49" s="101"/>
      <c r="H49" s="101"/>
      <c r="I49" s="101"/>
      <c r="J49" s="97"/>
      <c r="K49" s="97"/>
      <c r="L49" s="97"/>
      <c r="M49" s="101"/>
      <c r="Q49" s="102"/>
      <c r="R49" s="102"/>
      <c r="W49" s="101"/>
      <c r="X49" s="238"/>
      <c r="Y49" s="238"/>
      <c r="Z49" s="101"/>
      <c r="AA49" s="101"/>
      <c r="AB49" s="103"/>
    </row>
    <row r="50" spans="1:28" ht="16.5" customHeight="1" x14ac:dyDescent="0.25">
      <c r="A50" s="262" t="s">
        <v>428</v>
      </c>
      <c r="B50" s="262"/>
      <c r="C50" s="262"/>
      <c r="D50" s="262"/>
      <c r="E50" s="262"/>
      <c r="F50" s="100"/>
      <c r="G50" s="101"/>
      <c r="H50" s="101"/>
      <c r="I50" s="101"/>
      <c r="J50" s="97"/>
      <c r="K50" s="97"/>
      <c r="L50" s="97"/>
      <c r="M50" s="101"/>
      <c r="Q50" s="102"/>
      <c r="R50" s="102"/>
      <c r="W50" s="259"/>
      <c r="X50" s="259"/>
      <c r="Y50" s="259"/>
      <c r="Z50" s="259"/>
      <c r="AA50" s="259"/>
      <c r="AB50" s="104"/>
    </row>
    <row r="51" spans="1:28" ht="16.5" customHeight="1" x14ac:dyDescent="0.25">
      <c r="A51" s="99"/>
      <c r="B51" s="99"/>
      <c r="C51" s="99"/>
      <c r="D51" s="99"/>
      <c r="E51" s="99"/>
      <c r="F51" s="100"/>
      <c r="G51" s="101"/>
      <c r="H51" s="101"/>
      <c r="I51" s="101"/>
      <c r="J51" s="97"/>
      <c r="K51" s="97"/>
      <c r="L51" s="97"/>
      <c r="M51" s="101"/>
      <c r="Q51" s="102"/>
      <c r="R51" s="102"/>
      <c r="W51" s="193"/>
      <c r="X51" s="193"/>
      <c r="Y51" s="193"/>
      <c r="Z51" s="193"/>
      <c r="AA51" s="193"/>
      <c r="AB51" s="104"/>
    </row>
    <row r="52" spans="1:28" ht="16.5" customHeight="1" x14ac:dyDescent="0.25">
      <c r="A52" s="99"/>
      <c r="B52" s="99"/>
      <c r="C52" s="99"/>
      <c r="D52" s="99"/>
      <c r="E52" s="99"/>
      <c r="F52" s="100"/>
      <c r="G52" s="101"/>
      <c r="H52" s="101"/>
      <c r="I52" s="101"/>
      <c r="J52" s="97"/>
      <c r="K52" s="97"/>
      <c r="L52" s="97"/>
      <c r="M52" s="101"/>
      <c r="Q52" s="102"/>
      <c r="R52" s="102"/>
      <c r="W52" s="193"/>
      <c r="X52" s="193"/>
      <c r="Y52" s="193"/>
      <c r="Z52" s="193"/>
      <c r="AA52" s="193"/>
      <c r="AB52" s="104"/>
    </row>
    <row r="53" spans="1:28" ht="16.5" customHeight="1" x14ac:dyDescent="0.25">
      <c r="A53" s="99"/>
      <c r="B53" s="99"/>
      <c r="C53" s="99"/>
      <c r="D53" s="99"/>
      <c r="E53" s="99"/>
      <c r="F53" s="100"/>
      <c r="G53" s="101"/>
      <c r="H53" s="101"/>
      <c r="I53" s="101"/>
      <c r="J53" s="97"/>
      <c r="K53" s="97"/>
      <c r="L53" s="97"/>
      <c r="M53" s="101"/>
      <c r="Q53" s="102"/>
      <c r="R53" s="102"/>
      <c r="W53" s="193"/>
      <c r="X53" s="193"/>
      <c r="Y53" s="193"/>
      <c r="Z53" s="193"/>
      <c r="AA53" s="193"/>
      <c r="AB53" s="104"/>
    </row>
    <row r="54" spans="1:28" ht="16.5" customHeight="1" x14ac:dyDescent="0.25">
      <c r="A54" s="99"/>
      <c r="B54" s="99"/>
      <c r="C54" s="99"/>
      <c r="D54" s="99"/>
      <c r="E54" s="99"/>
      <c r="F54" s="100"/>
      <c r="G54" s="101"/>
      <c r="H54" s="101"/>
      <c r="I54" s="101"/>
      <c r="J54" s="97"/>
      <c r="K54" s="97"/>
      <c r="L54" s="97"/>
      <c r="M54" s="101"/>
      <c r="Q54" s="102"/>
      <c r="R54" s="102"/>
      <c r="W54" s="193"/>
      <c r="X54" s="193"/>
      <c r="Y54" s="193"/>
      <c r="Z54" s="193"/>
      <c r="AA54" s="193"/>
      <c r="AB54" s="104"/>
    </row>
    <row r="55" spans="1:28" ht="15.75" customHeight="1" x14ac:dyDescent="0.25">
      <c r="A55" s="99"/>
      <c r="B55" s="99"/>
      <c r="C55" s="99"/>
      <c r="D55" s="99"/>
      <c r="E55" s="99"/>
      <c r="F55" s="100"/>
      <c r="G55" s="101"/>
      <c r="H55" s="101"/>
      <c r="I55" s="101"/>
      <c r="J55" s="97"/>
      <c r="K55" s="97"/>
      <c r="L55" s="97"/>
      <c r="M55" s="101"/>
      <c r="Q55" s="102"/>
      <c r="R55" s="102"/>
      <c r="W55" s="193"/>
      <c r="X55" s="193"/>
      <c r="Y55" s="193"/>
      <c r="Z55" s="193"/>
      <c r="AA55" s="193"/>
      <c r="AB55" s="104"/>
    </row>
    <row r="56" spans="1:28" ht="16.5" customHeight="1" x14ac:dyDescent="0.25">
      <c r="A56" s="99"/>
      <c r="B56" s="99"/>
      <c r="C56" s="99"/>
      <c r="D56" s="99"/>
      <c r="E56" s="99"/>
      <c r="F56" s="100"/>
      <c r="G56" s="101"/>
      <c r="H56" s="101"/>
      <c r="I56" s="101"/>
      <c r="J56" s="97"/>
      <c r="K56" s="97"/>
      <c r="L56" s="97"/>
      <c r="M56" s="101"/>
      <c r="Q56" s="102"/>
      <c r="R56" s="102"/>
      <c r="W56" s="193"/>
      <c r="X56" s="193"/>
      <c r="Y56" s="193"/>
      <c r="Z56" s="193"/>
      <c r="AA56" s="193"/>
      <c r="AB56" s="104"/>
    </row>
    <row r="57" spans="1:28" ht="16.5" customHeight="1" x14ac:dyDescent="0.25">
      <c r="A57" s="99"/>
      <c r="B57" s="99"/>
      <c r="C57" s="99"/>
      <c r="D57" s="99"/>
      <c r="E57" s="99"/>
      <c r="F57" s="100"/>
      <c r="G57" s="101"/>
      <c r="H57" s="101"/>
      <c r="I57" s="101"/>
      <c r="J57" s="97"/>
      <c r="K57" s="97"/>
      <c r="L57" s="97"/>
      <c r="M57" s="101"/>
      <c r="Q57" s="102"/>
      <c r="R57" s="102"/>
      <c r="W57" s="193"/>
      <c r="X57" s="193"/>
      <c r="Y57" s="193"/>
      <c r="Z57" s="193"/>
      <c r="AA57" s="193"/>
      <c r="AB57" s="104"/>
    </row>
    <row r="58" spans="1:28" ht="16.5" customHeight="1" x14ac:dyDescent="0.25">
      <c r="A58" s="99"/>
      <c r="B58" s="99"/>
      <c r="C58" s="99"/>
      <c r="D58" s="99"/>
      <c r="E58" s="99"/>
      <c r="F58" s="100"/>
      <c r="G58" s="101"/>
      <c r="H58" s="101"/>
      <c r="I58" s="101"/>
      <c r="J58" s="97"/>
      <c r="K58" s="97"/>
      <c r="L58" s="97"/>
      <c r="M58" s="101"/>
      <c r="Q58" s="102"/>
      <c r="R58" s="102"/>
      <c r="W58" s="193"/>
      <c r="X58" s="193"/>
      <c r="Y58" s="193"/>
      <c r="Z58" s="193"/>
      <c r="AA58" s="193"/>
      <c r="AB58" s="104"/>
    </row>
    <row r="59" spans="1:28" ht="16.5" customHeight="1" x14ac:dyDescent="0.25">
      <c r="A59" s="99"/>
      <c r="B59" s="99"/>
      <c r="C59" s="99"/>
      <c r="D59" s="99"/>
      <c r="E59" s="99"/>
      <c r="F59" s="100"/>
      <c r="G59" s="101"/>
      <c r="H59" s="101"/>
      <c r="I59" s="101"/>
      <c r="J59" s="97"/>
      <c r="K59" s="97"/>
      <c r="L59" s="97"/>
      <c r="M59" s="101"/>
      <c r="Q59" s="102"/>
      <c r="R59" s="102"/>
      <c r="W59" s="193"/>
      <c r="X59" s="193"/>
      <c r="Y59" s="193"/>
      <c r="Z59" s="193"/>
      <c r="AA59" s="193"/>
      <c r="AB59" s="104"/>
    </row>
    <row r="60" spans="1:28" ht="16.5" customHeight="1" x14ac:dyDescent="0.25">
      <c r="A60" s="99"/>
      <c r="B60" s="99"/>
      <c r="C60" s="99"/>
      <c r="D60" s="99"/>
      <c r="E60" s="99"/>
      <c r="F60" s="100"/>
      <c r="G60" s="101"/>
      <c r="H60" s="101"/>
      <c r="I60" s="101"/>
      <c r="J60" s="97"/>
      <c r="K60" s="97"/>
      <c r="L60" s="97"/>
      <c r="M60" s="101"/>
      <c r="Q60" s="102"/>
      <c r="R60" s="102"/>
      <c r="W60" s="193"/>
      <c r="X60" s="193"/>
      <c r="Y60" s="193"/>
      <c r="Z60" s="193"/>
      <c r="AA60" s="193"/>
      <c r="AB60" s="104"/>
    </row>
    <row r="61" spans="1:28" ht="16.5" customHeight="1" x14ac:dyDescent="0.25">
      <c r="A61" s="99"/>
      <c r="B61" s="99"/>
      <c r="C61" s="261" t="s">
        <v>255</v>
      </c>
      <c r="D61" s="261"/>
      <c r="E61" s="261"/>
      <c r="F61" s="261"/>
      <c r="G61" s="101"/>
      <c r="H61" s="101"/>
      <c r="I61" s="101"/>
      <c r="J61" s="97"/>
      <c r="K61" s="97"/>
      <c r="L61" s="97"/>
      <c r="M61" s="101"/>
      <c r="Q61" s="102"/>
      <c r="R61" s="102"/>
      <c r="W61" s="193"/>
      <c r="X61" s="193"/>
      <c r="Y61" s="193"/>
      <c r="Z61" s="193"/>
      <c r="AA61" s="193"/>
      <c r="AB61" s="104"/>
    </row>
    <row r="62" spans="1:28" ht="16.5" customHeight="1" x14ac:dyDescent="0.25">
      <c r="A62" s="99"/>
      <c r="B62" s="99"/>
      <c r="C62" s="238" t="s">
        <v>412</v>
      </c>
      <c r="D62" s="238"/>
      <c r="E62" s="238"/>
      <c r="F62" s="238"/>
      <c r="G62" s="101"/>
      <c r="H62" s="101"/>
      <c r="I62" s="101"/>
      <c r="J62" s="97"/>
      <c r="K62" s="97"/>
      <c r="L62" s="97"/>
      <c r="M62" s="101"/>
      <c r="Q62" s="102"/>
      <c r="R62" s="102"/>
      <c r="W62" s="193"/>
      <c r="X62" s="193"/>
      <c r="Y62" s="193"/>
      <c r="Z62" s="193"/>
      <c r="AA62" s="193"/>
      <c r="AB62" s="104"/>
    </row>
    <row r="63" spans="1:28" ht="16.5" customHeight="1" x14ac:dyDescent="0.25">
      <c r="A63" s="99"/>
      <c r="B63" s="99"/>
      <c r="D63" s="12"/>
      <c r="F63" s="6"/>
      <c r="G63" s="101"/>
      <c r="H63" s="101"/>
      <c r="I63" s="101"/>
      <c r="J63" s="97"/>
      <c r="K63" s="97"/>
      <c r="L63" s="97"/>
      <c r="M63" s="101"/>
      <c r="Q63" s="102"/>
      <c r="R63" s="102"/>
      <c r="W63" s="193"/>
      <c r="X63" s="193"/>
      <c r="Y63" s="193"/>
      <c r="Z63" s="193"/>
      <c r="AA63" s="193"/>
      <c r="AB63" s="104"/>
    </row>
    <row r="64" spans="1:28" ht="16.5" customHeight="1" x14ac:dyDescent="0.25">
      <c r="A64" s="99"/>
      <c r="B64" s="99"/>
      <c r="D64" s="12"/>
      <c r="F64" s="6"/>
      <c r="G64" s="101"/>
      <c r="H64" s="101"/>
      <c r="I64" s="101"/>
      <c r="J64" s="97"/>
      <c r="K64" s="97"/>
      <c r="L64" s="97"/>
      <c r="M64" s="101"/>
      <c r="Q64" s="102"/>
      <c r="R64" s="102"/>
      <c r="W64" s="193"/>
      <c r="X64" s="193"/>
      <c r="Y64" s="193"/>
      <c r="Z64" s="193"/>
      <c r="AA64" s="193"/>
      <c r="AB64" s="104"/>
    </row>
    <row r="65" spans="1:28" ht="16.5" customHeight="1" x14ac:dyDescent="0.25">
      <c r="A65" s="99"/>
      <c r="B65" s="99"/>
      <c r="D65" s="12"/>
      <c r="F65" s="6"/>
      <c r="G65" s="101"/>
      <c r="H65" s="101"/>
      <c r="I65" s="101"/>
      <c r="J65" s="97"/>
      <c r="K65" s="97"/>
      <c r="L65" s="97"/>
      <c r="M65" s="101"/>
      <c r="Q65" s="102"/>
      <c r="R65" s="102"/>
      <c r="W65" s="193"/>
      <c r="X65" s="193"/>
      <c r="Y65" s="193"/>
      <c r="Z65" s="193"/>
      <c r="AA65" s="193"/>
      <c r="AB65" s="104"/>
    </row>
    <row r="66" spans="1:28" ht="16.5" customHeight="1" x14ac:dyDescent="0.25">
      <c r="A66" s="99"/>
      <c r="B66" s="99"/>
      <c r="D66" s="12"/>
      <c r="F66" s="6"/>
      <c r="G66" s="101"/>
      <c r="H66" s="101"/>
      <c r="I66" s="101"/>
      <c r="J66" s="97"/>
      <c r="K66" s="97"/>
      <c r="L66" s="97"/>
      <c r="M66" s="101"/>
      <c r="Q66" s="102"/>
      <c r="R66" s="102"/>
      <c r="W66" s="193"/>
      <c r="X66" s="193"/>
      <c r="Y66" s="193"/>
      <c r="Z66" s="193"/>
      <c r="AA66" s="193"/>
      <c r="AB66" s="104"/>
    </row>
    <row r="67" spans="1:28" ht="16.5" customHeight="1" x14ac:dyDescent="0.25">
      <c r="A67" s="99"/>
      <c r="B67" s="99"/>
      <c r="D67" s="12"/>
      <c r="F67" s="6"/>
      <c r="G67" s="101"/>
      <c r="H67" s="101"/>
      <c r="I67" s="101"/>
      <c r="J67" s="97"/>
      <c r="K67" s="97"/>
      <c r="L67" s="97"/>
      <c r="M67" s="101"/>
      <c r="Q67" s="102"/>
      <c r="R67" s="102"/>
      <c r="W67" s="193"/>
      <c r="X67" s="193"/>
      <c r="Y67" s="193"/>
      <c r="Z67" s="193"/>
      <c r="AA67" s="193"/>
      <c r="AB67" s="104"/>
    </row>
    <row r="68" spans="1:28" ht="16.5" customHeight="1" x14ac:dyDescent="0.25">
      <c r="A68" s="99"/>
      <c r="B68" s="99"/>
      <c r="D68" s="12"/>
      <c r="F68" s="6"/>
      <c r="G68" s="101"/>
      <c r="H68" s="101"/>
      <c r="I68" s="101"/>
      <c r="J68" s="97"/>
      <c r="K68" s="97"/>
      <c r="L68" s="97"/>
      <c r="M68" s="101"/>
      <c r="Q68" s="102"/>
      <c r="R68" s="102"/>
      <c r="W68" s="193"/>
      <c r="X68" s="193"/>
      <c r="Y68" s="193"/>
      <c r="Z68" s="193"/>
      <c r="AA68" s="193"/>
      <c r="AB68" s="104"/>
    </row>
    <row r="69" spans="1:28" ht="16.5" customHeight="1" x14ac:dyDescent="0.25">
      <c r="A69" s="99"/>
      <c r="B69" s="99"/>
      <c r="D69" s="97" t="s">
        <v>438</v>
      </c>
      <c r="F69" s="6"/>
      <c r="G69" s="101"/>
      <c r="H69" s="101"/>
      <c r="I69" s="101"/>
      <c r="J69" s="97"/>
      <c r="K69" s="97"/>
      <c r="L69" s="97"/>
      <c r="M69" s="101"/>
      <c r="Q69" s="102"/>
      <c r="R69" s="102"/>
      <c r="W69" s="193"/>
      <c r="X69" s="193"/>
      <c r="Y69" s="193"/>
      <c r="Z69" s="193"/>
      <c r="AA69" s="193"/>
      <c r="AB69" s="104"/>
    </row>
    <row r="70" spans="1:28" ht="16.5" customHeight="1" x14ac:dyDescent="0.25">
      <c r="A70" s="99"/>
      <c r="B70" s="99"/>
      <c r="D70" s="97" t="s">
        <v>443</v>
      </c>
      <c r="F70" s="6"/>
      <c r="G70" s="101"/>
      <c r="H70" s="101"/>
      <c r="I70" s="101"/>
      <c r="J70" s="97"/>
      <c r="K70" s="97"/>
      <c r="L70" s="97"/>
      <c r="M70" s="101"/>
      <c r="Q70" s="102"/>
      <c r="R70" s="102"/>
      <c r="W70" s="193"/>
      <c r="X70" s="193"/>
      <c r="Y70" s="193"/>
      <c r="Z70" s="193"/>
      <c r="AA70" s="193"/>
      <c r="AB70" s="104"/>
    </row>
    <row r="71" spans="1:28" ht="16.5" customHeight="1" x14ac:dyDescent="0.25">
      <c r="A71" s="99"/>
      <c r="B71" s="99"/>
      <c r="D71" s="12"/>
      <c r="F71" s="6"/>
      <c r="G71" s="101"/>
      <c r="H71" s="101"/>
      <c r="I71" s="101"/>
      <c r="J71" s="97"/>
      <c r="K71" s="97"/>
      <c r="L71" s="97"/>
      <c r="M71" s="101"/>
      <c r="Q71" s="102"/>
      <c r="R71" s="102"/>
      <c r="W71" s="193"/>
      <c r="X71" s="193"/>
      <c r="Y71" s="193"/>
      <c r="Z71" s="193"/>
      <c r="AA71" s="193"/>
      <c r="AB71" s="104"/>
    </row>
    <row r="72" spans="1:28" ht="16.5" hidden="1" customHeight="1" x14ac:dyDescent="0.25">
      <c r="A72" s="99"/>
      <c r="B72" s="99"/>
      <c r="C72" s="260" t="s">
        <v>227</v>
      </c>
      <c r="D72" s="260"/>
      <c r="E72" s="101"/>
      <c r="F72" s="101"/>
      <c r="G72" s="101"/>
      <c r="H72" s="101"/>
      <c r="I72" s="101"/>
      <c r="J72" s="97"/>
      <c r="K72" s="97"/>
      <c r="L72" s="97"/>
      <c r="M72" s="101"/>
      <c r="Q72" s="102"/>
      <c r="R72" s="102"/>
      <c r="W72" s="193"/>
      <c r="X72" s="193"/>
      <c r="Y72" s="193"/>
      <c r="Z72" s="193"/>
      <c r="AA72" s="193"/>
      <c r="AB72" s="104"/>
    </row>
    <row r="73" spans="1:28" ht="16.5" hidden="1" customHeight="1" x14ac:dyDescent="0.25">
      <c r="A73" s="99"/>
      <c r="B73" s="99"/>
      <c r="C73" s="102"/>
      <c r="D73" s="200" t="s">
        <v>429</v>
      </c>
      <c r="E73" s="101"/>
      <c r="F73" s="101"/>
      <c r="G73" s="101"/>
      <c r="H73" s="101"/>
      <c r="I73" s="101"/>
      <c r="J73" s="97"/>
      <c r="K73" s="97"/>
      <c r="L73" s="97"/>
      <c r="M73" s="101"/>
      <c r="Q73" s="102"/>
      <c r="R73" s="102"/>
      <c r="W73" s="193"/>
      <c r="X73" s="193"/>
      <c r="Y73" s="193"/>
      <c r="Z73" s="193"/>
      <c r="AA73" s="193"/>
      <c r="AB73" s="104"/>
    </row>
    <row r="74" spans="1:28" ht="16.5" hidden="1" customHeight="1" x14ac:dyDescent="0.25">
      <c r="A74" s="99"/>
      <c r="B74" s="99"/>
      <c r="C74" s="99"/>
      <c r="D74" s="99"/>
      <c r="E74" s="99"/>
      <c r="F74" s="100"/>
      <c r="G74" s="101"/>
      <c r="H74" s="101"/>
      <c r="I74" s="101"/>
      <c r="J74" s="97"/>
      <c r="K74" s="97"/>
      <c r="L74" s="97"/>
      <c r="M74" s="101"/>
      <c r="Q74" s="102"/>
      <c r="R74" s="102"/>
      <c r="W74" s="193"/>
      <c r="X74" s="193"/>
      <c r="Y74" s="193"/>
      <c r="Z74" s="193"/>
      <c r="AA74" s="193"/>
      <c r="AB74" s="104"/>
    </row>
    <row r="75" spans="1:28" ht="16.5" hidden="1" customHeight="1" x14ac:dyDescent="0.25">
      <c r="A75" s="99"/>
      <c r="B75" s="99"/>
      <c r="C75" s="99"/>
      <c r="D75" s="99"/>
      <c r="E75" s="99"/>
      <c r="F75" s="100"/>
      <c r="G75" s="101"/>
      <c r="H75" s="101"/>
      <c r="I75" s="101"/>
      <c r="J75" s="97"/>
      <c r="K75" s="97"/>
      <c r="L75" s="97"/>
      <c r="M75" s="101"/>
      <c r="Q75" s="102"/>
      <c r="R75" s="102"/>
      <c r="W75" s="193"/>
      <c r="X75" s="193"/>
      <c r="Y75" s="193"/>
      <c r="Z75" s="193"/>
      <c r="AA75" s="193"/>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W50:AA50"/>
    <mergeCell ref="C62:F62"/>
    <mergeCell ref="C72:D72"/>
    <mergeCell ref="C61:F61"/>
    <mergeCell ref="A50:E50"/>
    <mergeCell ref="D2:U7"/>
    <mergeCell ref="D28:D29"/>
    <mergeCell ref="W9:Z9"/>
    <mergeCell ref="W8:Y8"/>
    <mergeCell ref="T8:U8"/>
    <mergeCell ref="B9:M9"/>
    <mergeCell ref="V10:AA10"/>
    <mergeCell ref="C18:Z18"/>
    <mergeCell ref="O19:S19"/>
    <mergeCell ref="W27:X27"/>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2"/>
  <sheetViews>
    <sheetView topLeftCell="A2" zoomScaleNormal="100" workbookViewId="0">
      <selection activeCell="D11" sqref="D11"/>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88"/>
      <c r="E2" s="288"/>
      <c r="F2" s="288"/>
      <c r="G2" s="288"/>
      <c r="H2" s="288"/>
      <c r="I2" s="288"/>
      <c r="J2" s="288"/>
      <c r="K2" s="288"/>
      <c r="L2" s="288"/>
      <c r="M2" s="288"/>
      <c r="N2" s="288"/>
      <c r="O2" s="288"/>
      <c r="P2" s="288"/>
      <c r="Q2" s="288"/>
      <c r="R2" s="288"/>
    </row>
    <row r="3" spans="2:22" x14ac:dyDescent="0.2">
      <c r="D3" s="288"/>
      <c r="E3" s="288"/>
      <c r="F3" s="288"/>
      <c r="G3" s="288"/>
      <c r="H3" s="288"/>
      <c r="I3" s="288"/>
      <c r="J3" s="288"/>
      <c r="K3" s="288"/>
      <c r="L3" s="288"/>
      <c r="M3" s="288"/>
      <c r="N3" s="288"/>
      <c r="O3" s="288"/>
      <c r="P3" s="288"/>
      <c r="Q3" s="288"/>
      <c r="R3" s="288"/>
    </row>
    <row r="4" spans="2:22" x14ac:dyDescent="0.2">
      <c r="D4" s="288"/>
      <c r="E4" s="288"/>
      <c r="F4" s="288"/>
      <c r="G4" s="288"/>
      <c r="H4" s="288"/>
      <c r="I4" s="288"/>
      <c r="J4" s="288"/>
      <c r="K4" s="288"/>
      <c r="L4" s="288"/>
      <c r="M4" s="288"/>
      <c r="N4" s="288"/>
      <c r="O4" s="288"/>
      <c r="P4" s="288"/>
      <c r="Q4" s="288"/>
      <c r="R4" s="288"/>
    </row>
    <row r="5" spans="2:22" x14ac:dyDescent="0.2">
      <c r="D5" s="288"/>
      <c r="E5" s="288"/>
      <c r="F5" s="288"/>
      <c r="G5" s="288"/>
      <c r="H5" s="288"/>
      <c r="I5" s="288"/>
      <c r="J5" s="288"/>
      <c r="K5" s="288"/>
      <c r="L5" s="288"/>
      <c r="M5" s="288"/>
      <c r="N5" s="288"/>
      <c r="O5" s="288"/>
      <c r="P5" s="288"/>
      <c r="Q5" s="288"/>
      <c r="R5" s="288"/>
    </row>
    <row r="6" spans="2:22" x14ac:dyDescent="0.2">
      <c r="D6" s="288"/>
      <c r="E6" s="288"/>
      <c r="F6" s="288"/>
      <c r="G6" s="288"/>
      <c r="H6" s="288"/>
      <c r="I6" s="288"/>
      <c r="J6" s="288"/>
      <c r="K6" s="288"/>
      <c r="L6" s="288"/>
      <c r="M6" s="288"/>
      <c r="N6" s="288"/>
      <c r="O6" s="288"/>
      <c r="P6" s="288"/>
      <c r="Q6" s="288"/>
      <c r="R6" s="288"/>
    </row>
    <row r="7" spans="2:22" ht="18.75" x14ac:dyDescent="0.2">
      <c r="B7" s="256" t="s">
        <v>257</v>
      </c>
      <c r="C7" s="256"/>
      <c r="D7" s="256"/>
      <c r="E7" s="256"/>
      <c r="F7" s="256"/>
      <c r="G7" s="256"/>
      <c r="H7" s="256"/>
      <c r="I7" s="256"/>
      <c r="J7" s="256"/>
      <c r="K7" s="256"/>
      <c r="L7" s="256"/>
      <c r="M7" s="256"/>
      <c r="N7" s="256"/>
    </row>
    <row r="8" spans="2:22" x14ac:dyDescent="0.25">
      <c r="B8" s="222"/>
      <c r="C8" s="105"/>
    </row>
    <row r="9" spans="2:22" ht="18.75" x14ac:dyDescent="0.2">
      <c r="Q9" s="11"/>
      <c r="R9" s="9" t="s">
        <v>256</v>
      </c>
      <c r="S9" s="11"/>
      <c r="T9" s="11"/>
      <c r="U9" s="11"/>
      <c r="V9" s="11"/>
    </row>
    <row r="10" spans="2:22" ht="18.75" x14ac:dyDescent="0.2">
      <c r="Q10" s="11"/>
      <c r="R10" s="11" t="s">
        <v>442</v>
      </c>
      <c r="S10" s="11"/>
      <c r="T10" s="11"/>
      <c r="U10" s="11"/>
      <c r="V10" s="11"/>
    </row>
    <row r="11" spans="2:22" ht="18.75" x14ac:dyDescent="0.2">
      <c r="Q11" s="277"/>
      <c r="R11" s="277"/>
      <c r="S11" s="277"/>
      <c r="T11" s="277"/>
      <c r="U11" s="277"/>
      <c r="V11" s="277"/>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78" t="s">
        <v>56</v>
      </c>
      <c r="F17" s="278"/>
      <c r="G17" s="278"/>
      <c r="H17" s="278"/>
      <c r="I17" s="278"/>
      <c r="J17" s="278"/>
      <c r="K17" s="278"/>
      <c r="L17" s="278"/>
      <c r="M17" s="278"/>
      <c r="N17" s="278"/>
      <c r="O17" s="278"/>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6"/>
      <c r="J19" s="105"/>
      <c r="K19" s="105"/>
      <c r="L19" s="105"/>
    </row>
    <row r="20" spans="1:42" ht="16.5" thickBot="1" x14ac:dyDescent="0.25">
      <c r="B20" s="97"/>
      <c r="C20" s="17"/>
      <c r="D20" s="97"/>
    </row>
    <row r="21" spans="1:42" ht="21" customHeight="1" thickBot="1" x14ac:dyDescent="0.25">
      <c r="B21" s="97"/>
      <c r="D21" s="98"/>
      <c r="E21" s="202"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194" t="s">
        <v>392</v>
      </c>
      <c r="T21" s="113"/>
      <c r="U21" s="114"/>
      <c r="V21" s="279"/>
      <c r="W21" s="279"/>
    </row>
    <row r="22" spans="1:42" s="105" customFormat="1" ht="191.25" customHeight="1" thickBot="1" x14ac:dyDescent="0.25">
      <c r="A22" s="234" t="s">
        <v>6</v>
      </c>
      <c r="B22" s="252" t="s">
        <v>7</v>
      </c>
      <c r="C22" s="234" t="s">
        <v>58</v>
      </c>
      <c r="D22" s="234" t="s">
        <v>59</v>
      </c>
      <c r="E22" s="282" t="s">
        <v>60</v>
      </c>
      <c r="F22" s="115" t="s">
        <v>251</v>
      </c>
      <c r="G22" s="115" t="s">
        <v>61</v>
      </c>
      <c r="H22" s="115" t="s">
        <v>62</v>
      </c>
      <c r="I22" s="177" t="s">
        <v>63</v>
      </c>
      <c r="J22" s="116" t="s">
        <v>315</v>
      </c>
      <c r="K22" s="28" t="s">
        <v>13</v>
      </c>
      <c r="L22" s="114" t="s">
        <v>250</v>
      </c>
      <c r="M22" s="229" t="s">
        <v>249</v>
      </c>
      <c r="N22" s="117" t="s">
        <v>302</v>
      </c>
      <c r="O22" s="117" t="s">
        <v>301</v>
      </c>
      <c r="P22" s="117" t="s">
        <v>300</v>
      </c>
      <c r="Q22" s="230" t="s">
        <v>315</v>
      </c>
      <c r="R22" s="117" t="s">
        <v>299</v>
      </c>
      <c r="S22" s="44" t="s">
        <v>250</v>
      </c>
      <c r="T22" s="44" t="s">
        <v>14</v>
      </c>
      <c r="U22" s="284" t="s">
        <v>15</v>
      </c>
      <c r="V22" s="280" t="s">
        <v>64</v>
      </c>
      <c r="W22" s="280" t="s">
        <v>65</v>
      </c>
    </row>
    <row r="23" spans="1:42" s="105" customFormat="1" ht="98.25" customHeight="1" thickBot="1" x14ac:dyDescent="0.25">
      <c r="A23" s="269"/>
      <c r="B23" s="272"/>
      <c r="C23" s="269"/>
      <c r="D23" s="269"/>
      <c r="E23" s="283"/>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85"/>
      <c r="V23" s="281"/>
      <c r="W23" s="281"/>
    </row>
    <row r="24" spans="1:42" ht="29.25" customHeight="1" x14ac:dyDescent="0.2">
      <c r="A24" s="263">
        <v>1</v>
      </c>
      <c r="B24" s="273" t="s">
        <v>69</v>
      </c>
      <c r="C24" s="263">
        <v>1</v>
      </c>
      <c r="D24" s="275" t="s">
        <v>70</v>
      </c>
      <c r="E24" s="270" t="s">
        <v>71</v>
      </c>
      <c r="F24" s="263">
        <v>17000</v>
      </c>
      <c r="G24" s="263">
        <v>2000</v>
      </c>
      <c r="H24" s="263">
        <v>3000</v>
      </c>
      <c r="I24" s="265">
        <v>1000</v>
      </c>
      <c r="J24" s="263">
        <v>2000</v>
      </c>
      <c r="K24" s="263">
        <v>1000</v>
      </c>
      <c r="L24" s="34"/>
      <c r="M24" s="267">
        <f t="shared" ref="M24:S24" si="0">F24/1.21</f>
        <v>14049.586776859505</v>
      </c>
      <c r="N24" s="267">
        <f t="shared" si="0"/>
        <v>1652.8925619834711</v>
      </c>
      <c r="O24" s="267">
        <f t="shared" si="0"/>
        <v>2479.3388429752067</v>
      </c>
      <c r="P24" s="267">
        <f t="shared" si="0"/>
        <v>826.44628099173553</v>
      </c>
      <c r="Q24" s="267">
        <f t="shared" si="0"/>
        <v>1652.8925619834711</v>
      </c>
      <c r="R24" s="267">
        <f t="shared" si="0"/>
        <v>826.44628099173553</v>
      </c>
      <c r="S24" s="267">
        <f t="shared" si="0"/>
        <v>0</v>
      </c>
      <c r="T24" s="267">
        <f>SUM(M24:S24)</f>
        <v>21487.603305785124</v>
      </c>
      <c r="U24" s="301" t="s">
        <v>72</v>
      </c>
      <c r="V24" s="291" t="s">
        <v>330</v>
      </c>
      <c r="W24" s="291" t="s">
        <v>332</v>
      </c>
    </row>
    <row r="25" spans="1:42" ht="19.5" customHeight="1" thickBot="1" x14ac:dyDescent="0.25">
      <c r="A25" s="264"/>
      <c r="B25" s="274"/>
      <c r="C25" s="264"/>
      <c r="D25" s="276"/>
      <c r="E25" s="271"/>
      <c r="F25" s="264"/>
      <c r="G25" s="264"/>
      <c r="H25" s="264"/>
      <c r="I25" s="266"/>
      <c r="J25" s="264"/>
      <c r="K25" s="264"/>
      <c r="L25" s="59"/>
      <c r="M25" s="268"/>
      <c r="N25" s="268"/>
      <c r="O25" s="268"/>
      <c r="P25" s="268"/>
      <c r="Q25" s="268"/>
      <c r="R25" s="268"/>
      <c r="S25" s="268"/>
      <c r="T25" s="268"/>
      <c r="U25" s="302"/>
      <c r="V25" s="292"/>
      <c r="W25" s="292"/>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329</v>
      </c>
      <c r="W27" s="124" t="s">
        <v>326</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200000</v>
      </c>
      <c r="H29" s="172">
        <v>398000</v>
      </c>
      <c r="I29" s="49">
        <v>30000</v>
      </c>
      <c r="J29" s="49">
        <v>40000</v>
      </c>
      <c r="K29" s="49">
        <v>22000</v>
      </c>
      <c r="L29" s="49"/>
      <c r="M29" s="51">
        <f t="shared" ref="M29:S29" si="6">F29/1.21</f>
        <v>345454.54545454547</v>
      </c>
      <c r="N29" s="51">
        <f t="shared" si="6"/>
        <v>165289.25619834711</v>
      </c>
      <c r="O29" s="51">
        <f t="shared" si="6"/>
        <v>328925.61983471073</v>
      </c>
      <c r="P29" s="51">
        <f t="shared" si="6"/>
        <v>24793.388429752067</v>
      </c>
      <c r="Q29" s="51">
        <f t="shared" si="6"/>
        <v>33057.85123966942</v>
      </c>
      <c r="R29" s="51">
        <f t="shared" si="6"/>
        <v>18181.818181818184</v>
      </c>
      <c r="S29" s="51">
        <f t="shared" si="6"/>
        <v>0</v>
      </c>
      <c r="T29" s="51">
        <f>SUM(M29:S29)</f>
        <v>915702.47933884303</v>
      </c>
      <c r="U29" s="123" t="s">
        <v>72</v>
      </c>
      <c r="V29" s="293" t="s">
        <v>81</v>
      </c>
      <c r="W29" s="294"/>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30000</v>
      </c>
      <c r="J30" s="49">
        <f t="shared" si="7"/>
        <v>40000</v>
      </c>
      <c r="K30" s="49">
        <f t="shared" si="7"/>
        <v>22000</v>
      </c>
      <c r="L30" s="49"/>
      <c r="M30" s="51">
        <f t="shared" ref="M30:T30" si="8">SUM(M29)</f>
        <v>345454.54545454547</v>
      </c>
      <c r="N30" s="51">
        <f t="shared" si="8"/>
        <v>165289.25619834711</v>
      </c>
      <c r="O30" s="51">
        <f t="shared" si="8"/>
        <v>328925.61983471073</v>
      </c>
      <c r="P30" s="51">
        <f t="shared" si="8"/>
        <v>24793.388429752067</v>
      </c>
      <c r="Q30" s="51">
        <f t="shared" si="8"/>
        <v>33057.85123966942</v>
      </c>
      <c r="R30" s="51">
        <f t="shared" si="8"/>
        <v>18181.818181818184</v>
      </c>
      <c r="S30" s="51">
        <f t="shared" si="8"/>
        <v>0</v>
      </c>
      <c r="T30" s="51">
        <f t="shared" si="8"/>
        <v>915702.47933884303</v>
      </c>
      <c r="U30" s="123"/>
      <c r="V30" s="295"/>
      <c r="W30" s="296"/>
    </row>
    <row r="31" spans="1:42" ht="47.25" customHeight="1" thickBot="1" x14ac:dyDescent="0.25">
      <c r="A31" s="42">
        <v>7</v>
      </c>
      <c r="B31" s="42" t="s">
        <v>83</v>
      </c>
      <c r="C31" s="42">
        <v>4</v>
      </c>
      <c r="D31" s="69" t="s">
        <v>312</v>
      </c>
      <c r="E31" s="119" t="s">
        <v>84</v>
      </c>
      <c r="F31" s="49">
        <v>25000</v>
      </c>
      <c r="G31" s="49">
        <v>28000</v>
      </c>
      <c r="H31" s="49">
        <v>43500</v>
      </c>
      <c r="I31" s="49">
        <v>5000</v>
      </c>
      <c r="J31" s="49">
        <v>3500</v>
      </c>
      <c r="K31" s="49">
        <v>8000</v>
      </c>
      <c r="L31" s="49"/>
      <c r="M31" s="51">
        <f t="shared" ref="M31:S31" si="9">F31/1.11</f>
        <v>22522.522522522522</v>
      </c>
      <c r="N31" s="51">
        <f t="shared" si="9"/>
        <v>25225.225225225222</v>
      </c>
      <c r="O31" s="51">
        <f t="shared" si="9"/>
        <v>39189.189189189186</v>
      </c>
      <c r="P31" s="51">
        <f t="shared" si="9"/>
        <v>4504.5045045045044</v>
      </c>
      <c r="Q31" s="51">
        <f t="shared" si="9"/>
        <v>3153.1531531531527</v>
      </c>
      <c r="R31" s="51">
        <f t="shared" si="9"/>
        <v>7207.2072072072069</v>
      </c>
      <c r="S31" s="51">
        <f t="shared" si="9"/>
        <v>0</v>
      </c>
      <c r="T31" s="51">
        <f t="shared" ref="T31:T46" si="10">SUM(M31:S31)</f>
        <v>101801.80180180178</v>
      </c>
      <c r="U31" s="123" t="s">
        <v>72</v>
      </c>
      <c r="V31" s="297"/>
      <c r="W31" s="298"/>
    </row>
    <row r="32" spans="1:42" ht="129" customHeight="1" thickBot="1" x14ac:dyDescent="0.25">
      <c r="A32" s="34">
        <v>8</v>
      </c>
      <c r="B32" s="42" t="s">
        <v>83</v>
      </c>
      <c r="C32" s="42">
        <v>5</v>
      </c>
      <c r="D32" s="69" t="s">
        <v>85</v>
      </c>
      <c r="E32" s="119" t="s">
        <v>86</v>
      </c>
      <c r="F32" s="49">
        <v>50000</v>
      </c>
      <c r="G32" s="49">
        <v>17000</v>
      </c>
      <c r="H32" s="49">
        <v>64500</v>
      </c>
      <c r="I32" s="49">
        <v>4000</v>
      </c>
      <c r="J32" s="49">
        <v>1500</v>
      </c>
      <c r="K32" s="49">
        <v>10000</v>
      </c>
      <c r="L32" s="49"/>
      <c r="M32" s="51">
        <f t="shared" ref="M32:S32" si="11">F32/1.21</f>
        <v>41322.314049586777</v>
      </c>
      <c r="N32" s="51">
        <f t="shared" si="11"/>
        <v>14049.586776859505</v>
      </c>
      <c r="O32" s="51">
        <f t="shared" si="11"/>
        <v>53305.785123966947</v>
      </c>
      <c r="P32" s="51">
        <f t="shared" si="11"/>
        <v>3305.7851239669421</v>
      </c>
      <c r="Q32" s="51">
        <f t="shared" si="11"/>
        <v>1239.6694214876034</v>
      </c>
      <c r="R32" s="51">
        <f t="shared" si="11"/>
        <v>8264.4628099173551</v>
      </c>
      <c r="S32" s="51">
        <f t="shared" si="11"/>
        <v>0</v>
      </c>
      <c r="T32" s="51">
        <f t="shared" si="10"/>
        <v>121487.60330578513</v>
      </c>
      <c r="U32" s="123" t="s">
        <v>72</v>
      </c>
      <c r="V32" s="127" t="s">
        <v>324</v>
      </c>
      <c r="W32" s="127" t="s">
        <v>324</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9000</v>
      </c>
      <c r="J33" s="49">
        <f t="shared" si="12"/>
        <v>5000</v>
      </c>
      <c r="K33" s="49">
        <f t="shared" si="12"/>
        <v>18000</v>
      </c>
      <c r="L33" s="49"/>
      <c r="M33" s="51">
        <f t="shared" ref="M33:S33" si="13">SUM(M31:M32)</f>
        <v>63844.8365721093</v>
      </c>
      <c r="N33" s="51">
        <f t="shared" si="13"/>
        <v>39274.812002084727</v>
      </c>
      <c r="O33" s="51">
        <f t="shared" si="13"/>
        <v>92494.974313156126</v>
      </c>
      <c r="P33" s="51">
        <f t="shared" si="13"/>
        <v>7810.2896284714461</v>
      </c>
      <c r="Q33" s="51">
        <f t="shared" si="13"/>
        <v>4392.8225746407561</v>
      </c>
      <c r="R33" s="51">
        <f t="shared" si="13"/>
        <v>15471.670017124561</v>
      </c>
      <c r="S33" s="51">
        <f t="shared" si="13"/>
        <v>0</v>
      </c>
      <c r="T33" s="51">
        <f t="shared" si="10"/>
        <v>223289.40510758694</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332</v>
      </c>
      <c r="W34" s="127" t="s">
        <v>332</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332</v>
      </c>
      <c r="W35" s="127" t="s">
        <v>332</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324</v>
      </c>
      <c r="W38" s="127" t="s">
        <v>324</v>
      </c>
    </row>
    <row r="39" spans="1:25" ht="105" customHeight="1" thickBot="1" x14ac:dyDescent="0.25">
      <c r="A39" s="42">
        <v>15</v>
      </c>
      <c r="B39" s="42" t="s">
        <v>52</v>
      </c>
      <c r="C39" s="42">
        <v>10</v>
      </c>
      <c r="D39" s="134" t="s">
        <v>423</v>
      </c>
      <c r="E39" s="135" t="s">
        <v>99</v>
      </c>
      <c r="F39" s="49">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299" t="s">
        <v>100</v>
      </c>
      <c r="W39" s="300"/>
    </row>
    <row r="40" spans="1:25" ht="48.75" customHeight="1" thickBot="1" x14ac:dyDescent="0.25">
      <c r="A40" s="34">
        <v>16</v>
      </c>
      <c r="B40" s="42" t="s">
        <v>52</v>
      </c>
      <c r="C40" s="42">
        <v>11</v>
      </c>
      <c r="D40" s="69" t="s">
        <v>265</v>
      </c>
      <c r="E40" s="119" t="s">
        <v>101</v>
      </c>
      <c r="F40" s="49">
        <v>22000</v>
      </c>
      <c r="G40" s="49">
        <v>2000</v>
      </c>
      <c r="H40" s="49">
        <v>10000</v>
      </c>
      <c r="I40" s="49">
        <v>2000</v>
      </c>
      <c r="J40" s="49">
        <v>2000</v>
      </c>
      <c r="K40" s="49">
        <v>2000</v>
      </c>
      <c r="L40" s="49"/>
      <c r="M40" s="51">
        <f t="shared" ref="M40:S40" si="20">F40/1.21</f>
        <v>18181.818181818184</v>
      </c>
      <c r="N40" s="51">
        <f t="shared" si="20"/>
        <v>1652.8925619834711</v>
      </c>
      <c r="O40" s="51">
        <f t="shared" si="20"/>
        <v>8264.4628099173551</v>
      </c>
      <c r="P40" s="51">
        <f t="shared" si="20"/>
        <v>1652.8925619834711</v>
      </c>
      <c r="Q40" s="51">
        <f t="shared" si="20"/>
        <v>1652.8925619834711</v>
      </c>
      <c r="R40" s="51">
        <f t="shared" si="20"/>
        <v>1652.8925619834711</v>
      </c>
      <c r="S40" s="51">
        <f t="shared" si="20"/>
        <v>0</v>
      </c>
      <c r="T40" s="51">
        <f t="shared" si="10"/>
        <v>33057.85123966942</v>
      </c>
      <c r="U40" s="123" t="s">
        <v>72</v>
      </c>
      <c r="V40" s="132" t="s">
        <v>325</v>
      </c>
      <c r="W40" s="132" t="s">
        <v>324</v>
      </c>
    </row>
    <row r="41" spans="1:25" ht="30" customHeight="1" thickBot="1" x14ac:dyDescent="0.25">
      <c r="A41" s="42">
        <v>17</v>
      </c>
      <c r="B41" s="34"/>
      <c r="C41" s="42"/>
      <c r="D41" s="92" t="s">
        <v>53</v>
      </c>
      <c r="E41" s="119"/>
      <c r="F41" s="49">
        <f t="shared" ref="F41:K41" si="21">SUM(F38:F40)</f>
        <v>38000</v>
      </c>
      <c r="G41" s="49">
        <f t="shared" si="21"/>
        <v>2000</v>
      </c>
      <c r="H41" s="49">
        <f t="shared" si="21"/>
        <v>10000</v>
      </c>
      <c r="I41" s="49">
        <f t="shared" si="21"/>
        <v>2000</v>
      </c>
      <c r="J41" s="49">
        <f t="shared" si="21"/>
        <v>2000</v>
      </c>
      <c r="K41" s="49">
        <f t="shared" si="21"/>
        <v>156000</v>
      </c>
      <c r="L41" s="49"/>
      <c r="M41" s="51">
        <f t="shared" ref="M41:S41" si="22">SUM(M38:M40)</f>
        <v>34181.818181818184</v>
      </c>
      <c r="N41" s="51">
        <f t="shared" si="22"/>
        <v>1652.8925619834711</v>
      </c>
      <c r="O41" s="51">
        <f t="shared" si="22"/>
        <v>8264.4628099173551</v>
      </c>
      <c r="P41" s="51">
        <f t="shared" si="22"/>
        <v>1652.8925619834711</v>
      </c>
      <c r="Q41" s="51">
        <f t="shared" si="22"/>
        <v>1652.8925619834711</v>
      </c>
      <c r="R41" s="51">
        <f t="shared" si="22"/>
        <v>131064.65726786584</v>
      </c>
      <c r="S41" s="51">
        <f t="shared" si="22"/>
        <v>0</v>
      </c>
      <c r="T41" s="51">
        <f t="shared" si="10"/>
        <v>178469.61594555178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324</v>
      </c>
      <c r="W42" s="127" t="s">
        <v>323</v>
      </c>
      <c r="Y42" s="106"/>
    </row>
    <row r="43" spans="1:25" ht="156.75" customHeight="1" thickBot="1" x14ac:dyDescent="0.25">
      <c r="A43" s="42">
        <v>19</v>
      </c>
      <c r="B43" s="69" t="s">
        <v>102</v>
      </c>
      <c r="C43" s="110">
        <v>13</v>
      </c>
      <c r="D43" s="137" t="s">
        <v>260</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324</v>
      </c>
      <c r="W43" s="127" t="s">
        <v>326</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324</v>
      </c>
      <c r="W44" s="127" t="s">
        <v>323</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324</v>
      </c>
      <c r="W45" s="127" t="s">
        <v>326</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332</v>
      </c>
      <c r="W48" s="127" t="s">
        <v>332</v>
      </c>
    </row>
    <row r="49" spans="1:24" ht="129.75" customHeight="1" thickBot="1" x14ac:dyDescent="0.25">
      <c r="A49" s="42">
        <v>25</v>
      </c>
      <c r="B49" s="38" t="s">
        <v>112</v>
      </c>
      <c r="C49" s="42">
        <v>17</v>
      </c>
      <c r="D49" s="141" t="s">
        <v>263</v>
      </c>
      <c r="E49" s="135" t="s">
        <v>264</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324</v>
      </c>
      <c r="W49" s="127" t="s">
        <v>326</v>
      </c>
    </row>
    <row r="50" spans="1:24" ht="86.25" customHeight="1" thickBot="1" x14ac:dyDescent="0.25">
      <c r="A50" s="42">
        <v>26</v>
      </c>
      <c r="B50" s="38" t="s">
        <v>112</v>
      </c>
      <c r="C50" s="42">
        <v>18</v>
      </c>
      <c r="D50" s="136" t="s">
        <v>316</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331</v>
      </c>
      <c r="W50" s="133" t="s">
        <v>326</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333</v>
      </c>
      <c r="W51" s="133" t="s">
        <v>334</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324</v>
      </c>
      <c r="W54" s="133" t="s">
        <v>330</v>
      </c>
    </row>
    <row r="55" spans="1:24" ht="74.25" customHeight="1" thickBot="1" x14ac:dyDescent="0.3">
      <c r="A55" s="42">
        <v>31</v>
      </c>
      <c r="B55" s="38" t="s">
        <v>112</v>
      </c>
      <c r="C55" s="64" t="s">
        <v>125</v>
      </c>
      <c r="D55" s="145" t="s">
        <v>342</v>
      </c>
      <c r="E55" s="216"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331</v>
      </c>
      <c r="W55" s="133" t="s">
        <v>331</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324</v>
      </c>
      <c r="W56" s="127" t="s">
        <v>324</v>
      </c>
    </row>
    <row r="57" spans="1:24" ht="121.5" customHeight="1" thickBot="1" x14ac:dyDescent="0.25">
      <c r="A57" s="34">
        <v>33</v>
      </c>
      <c r="B57" s="38" t="s">
        <v>112</v>
      </c>
      <c r="C57" s="64" t="s">
        <v>130</v>
      </c>
      <c r="D57" s="148" t="s">
        <v>266</v>
      </c>
      <c r="E57" s="149" t="s">
        <v>133</v>
      </c>
      <c r="F57" s="49">
        <v>58600</v>
      </c>
      <c r="G57" s="49"/>
      <c r="H57" s="49"/>
      <c r="I57" s="49"/>
      <c r="J57" s="49"/>
      <c r="K57" s="49"/>
      <c r="L57" s="49"/>
      <c r="M57" s="51">
        <f t="shared" si="30"/>
        <v>48429.752066115703</v>
      </c>
      <c r="N57" s="51">
        <f t="shared" si="33"/>
        <v>0</v>
      </c>
      <c r="O57" s="51">
        <f t="shared" si="33"/>
        <v>0</v>
      </c>
      <c r="P57" s="51">
        <f t="shared" si="33"/>
        <v>0</v>
      </c>
      <c r="Q57" s="51">
        <f t="shared" si="33"/>
        <v>0</v>
      </c>
      <c r="R57" s="51">
        <f t="shared" si="33"/>
        <v>0</v>
      </c>
      <c r="S57" s="51">
        <f t="shared" si="33"/>
        <v>0</v>
      </c>
      <c r="T57" s="51">
        <f t="shared" si="34"/>
        <v>48429.752066115703</v>
      </c>
      <c r="U57" s="123" t="s">
        <v>72</v>
      </c>
      <c r="V57" s="127" t="s">
        <v>324</v>
      </c>
      <c r="W57" s="127" t="s">
        <v>324</v>
      </c>
    </row>
    <row r="58" spans="1:24" ht="234" customHeight="1" thickBot="1" x14ac:dyDescent="0.25">
      <c r="A58" s="34">
        <v>34</v>
      </c>
      <c r="B58" s="38" t="s">
        <v>112</v>
      </c>
      <c r="C58" s="64" t="s">
        <v>294</v>
      </c>
      <c r="D58" s="148" t="s">
        <v>268</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324</v>
      </c>
      <c r="W58" s="127" t="s">
        <v>324</v>
      </c>
    </row>
    <row r="59" spans="1:24" ht="112.9" customHeight="1" thickBot="1" x14ac:dyDescent="0.25">
      <c r="A59" s="34">
        <v>35</v>
      </c>
      <c r="B59" s="38" t="s">
        <v>112</v>
      </c>
      <c r="C59" s="64" t="s">
        <v>134</v>
      </c>
      <c r="D59" s="136" t="s">
        <v>246</v>
      </c>
      <c r="E59" s="119" t="s">
        <v>129</v>
      </c>
      <c r="F59" s="49">
        <v>150000</v>
      </c>
      <c r="G59" s="49">
        <v>1100</v>
      </c>
      <c r="H59" s="172">
        <v>10300</v>
      </c>
      <c r="I59" s="49">
        <v>1000</v>
      </c>
      <c r="J59" s="49">
        <v>3500</v>
      </c>
      <c r="K59" s="49">
        <v>1000</v>
      </c>
      <c r="L59" s="49"/>
      <c r="M59" s="51">
        <f t="shared" si="30"/>
        <v>123966.94214876034</v>
      </c>
      <c r="N59" s="51">
        <f t="shared" si="33"/>
        <v>909.09090909090912</v>
      </c>
      <c r="O59" s="51">
        <f t="shared" si="33"/>
        <v>8512.3966942148763</v>
      </c>
      <c r="P59" s="51">
        <f t="shared" si="33"/>
        <v>826.44628099173553</v>
      </c>
      <c r="Q59" s="51">
        <f t="shared" si="33"/>
        <v>2892.5619834710747</v>
      </c>
      <c r="R59" s="51">
        <f t="shared" si="33"/>
        <v>826.44628099173553</v>
      </c>
      <c r="S59" s="51">
        <f t="shared" si="33"/>
        <v>0</v>
      </c>
      <c r="T59" s="51">
        <f t="shared" si="34"/>
        <v>137933.88429752068</v>
      </c>
      <c r="U59" s="123" t="s">
        <v>72</v>
      </c>
      <c r="V59" s="127" t="s">
        <v>324</v>
      </c>
      <c r="W59" s="127" t="s">
        <v>324</v>
      </c>
      <c r="X59" s="146"/>
    </row>
    <row r="60" spans="1:24" ht="50.25" customHeight="1" thickBot="1" x14ac:dyDescent="0.25">
      <c r="A60" s="34">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324</v>
      </c>
      <c r="W60" s="127" t="s">
        <v>324</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324</v>
      </c>
      <c r="W61" s="127" t="s">
        <v>324</v>
      </c>
    </row>
    <row r="62" spans="1:24" ht="166.5" customHeight="1" thickBot="1" x14ac:dyDescent="0.25">
      <c r="A62" s="42">
        <v>38</v>
      </c>
      <c r="B62" s="38" t="s">
        <v>112</v>
      </c>
      <c r="C62" s="64" t="s">
        <v>142</v>
      </c>
      <c r="D62" s="147" t="s">
        <v>307</v>
      </c>
      <c r="E62" s="119" t="s">
        <v>135</v>
      </c>
      <c r="F62" s="49">
        <v>26100</v>
      </c>
      <c r="G62" s="49">
        <v>9000</v>
      </c>
      <c r="H62" s="49">
        <v>6550</v>
      </c>
      <c r="I62" s="49">
        <v>400</v>
      </c>
      <c r="J62" s="49"/>
      <c r="K62" s="49">
        <v>1700</v>
      </c>
      <c r="L62" s="49"/>
      <c r="M62" s="51">
        <f t="shared" si="30"/>
        <v>21570.247933884297</v>
      </c>
      <c r="N62" s="51">
        <f t="shared" si="33"/>
        <v>7438.0165289256202</v>
      </c>
      <c r="O62" s="51">
        <f t="shared" si="33"/>
        <v>5413.2231404958675</v>
      </c>
      <c r="P62" s="51">
        <f t="shared" si="33"/>
        <v>330.57851239669424</v>
      </c>
      <c r="Q62" s="51">
        <f t="shared" si="33"/>
        <v>0</v>
      </c>
      <c r="R62" s="51">
        <f t="shared" si="33"/>
        <v>1404.9586776859505</v>
      </c>
      <c r="S62" s="51">
        <f t="shared" si="33"/>
        <v>0</v>
      </c>
      <c r="T62" s="51">
        <f t="shared" si="34"/>
        <v>36157.024793388424</v>
      </c>
      <c r="U62" s="123" t="s">
        <v>72</v>
      </c>
      <c r="V62" s="127" t="s">
        <v>324</v>
      </c>
      <c r="W62" s="127" t="s">
        <v>324</v>
      </c>
    </row>
    <row r="63" spans="1:24" ht="213" customHeight="1" thickBot="1" x14ac:dyDescent="0.25">
      <c r="A63" s="42">
        <v>39</v>
      </c>
      <c r="B63" s="38" t="s">
        <v>112</v>
      </c>
      <c r="C63" s="64" t="s">
        <v>144</v>
      </c>
      <c r="D63" s="147" t="s">
        <v>308</v>
      </c>
      <c r="E63" s="184" t="s">
        <v>273</v>
      </c>
      <c r="F63" s="49">
        <v>18100</v>
      </c>
      <c r="G63" s="49">
        <v>3000</v>
      </c>
      <c r="H63" s="49">
        <v>3700</v>
      </c>
      <c r="I63" s="49">
        <v>500</v>
      </c>
      <c r="J63" s="49">
        <v>4500</v>
      </c>
      <c r="K63" s="49">
        <v>200</v>
      </c>
      <c r="L63" s="49"/>
      <c r="M63" s="51">
        <f t="shared" si="30"/>
        <v>14958.677685950413</v>
      </c>
      <c r="N63" s="51">
        <f t="shared" si="33"/>
        <v>2479.3388429752067</v>
      </c>
      <c r="O63" s="51">
        <f t="shared" si="33"/>
        <v>3057.8512396694214</v>
      </c>
      <c r="P63" s="51">
        <f t="shared" si="33"/>
        <v>413.22314049586777</v>
      </c>
      <c r="Q63" s="51">
        <f t="shared" si="33"/>
        <v>3719.0082644628101</v>
      </c>
      <c r="R63" s="51">
        <f t="shared" si="33"/>
        <v>165.28925619834712</v>
      </c>
      <c r="S63" s="51">
        <f t="shared" si="33"/>
        <v>0</v>
      </c>
      <c r="T63" s="51">
        <f t="shared" si="34"/>
        <v>24793.388429752064</v>
      </c>
      <c r="U63" s="123" t="s">
        <v>72</v>
      </c>
      <c r="V63" s="127" t="s">
        <v>324</v>
      </c>
      <c r="W63" s="127" t="s">
        <v>323</v>
      </c>
    </row>
    <row r="64" spans="1:24" ht="33.75" customHeight="1" thickBot="1" x14ac:dyDescent="0.25">
      <c r="A64" s="42">
        <v>40</v>
      </c>
      <c r="B64" s="38" t="s">
        <v>112</v>
      </c>
      <c r="C64" s="64" t="s">
        <v>147</v>
      </c>
      <c r="D64" s="147" t="s">
        <v>269</v>
      </c>
      <c r="E64" s="203"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327</v>
      </c>
      <c r="W64" s="127" t="s">
        <v>324</v>
      </c>
    </row>
    <row r="65" spans="1:23" ht="66" customHeight="1" thickBot="1" x14ac:dyDescent="0.25">
      <c r="A65" s="42">
        <v>41</v>
      </c>
      <c r="B65" s="38" t="s">
        <v>112</v>
      </c>
      <c r="C65" s="64" t="s">
        <v>150</v>
      </c>
      <c r="D65" s="147" t="s">
        <v>270</v>
      </c>
      <c r="E65" s="184"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324</v>
      </c>
      <c r="W65" s="127" t="s">
        <v>324</v>
      </c>
    </row>
    <row r="66" spans="1:23" ht="34.5" customHeight="1" thickBot="1" x14ac:dyDescent="0.25">
      <c r="A66" s="42">
        <v>42</v>
      </c>
      <c r="B66" s="38" t="s">
        <v>112</v>
      </c>
      <c r="C66" s="64" t="s">
        <v>153</v>
      </c>
      <c r="D66" s="147" t="s">
        <v>271</v>
      </c>
      <c r="E66" s="174" t="s">
        <v>274</v>
      </c>
      <c r="F66" s="49"/>
      <c r="G66" s="49"/>
      <c r="H66" s="49">
        <v>2450</v>
      </c>
      <c r="I66" s="49"/>
      <c r="J66" s="49"/>
      <c r="K66" s="49"/>
      <c r="L66" s="49"/>
      <c r="M66" s="51">
        <f>F66/1.19</f>
        <v>0</v>
      </c>
      <c r="N66" s="51">
        <f t="shared" si="36"/>
        <v>0</v>
      </c>
      <c r="O66" s="51">
        <f t="shared" si="36"/>
        <v>2058.8235294117649</v>
      </c>
      <c r="P66" s="51">
        <f t="shared" si="35"/>
        <v>0</v>
      </c>
      <c r="Q66" s="51">
        <f t="shared" si="35"/>
        <v>0</v>
      </c>
      <c r="R66" s="51">
        <f t="shared" si="35"/>
        <v>0</v>
      </c>
      <c r="S66" s="51">
        <f t="shared" si="35"/>
        <v>0</v>
      </c>
      <c r="T66" s="51">
        <f t="shared" si="34"/>
        <v>2058.8235294117649</v>
      </c>
      <c r="U66" s="123" t="s">
        <v>72</v>
      </c>
      <c r="V66" s="127" t="s">
        <v>324</v>
      </c>
      <c r="W66" s="127" t="s">
        <v>324</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324</v>
      </c>
      <c r="W67" s="127" t="s">
        <v>324</v>
      </c>
    </row>
    <row r="68" spans="1:23" ht="191.25" customHeight="1" thickBot="1" x14ac:dyDescent="0.25">
      <c r="A68" s="34">
        <v>44</v>
      </c>
      <c r="B68" s="38" t="s">
        <v>112</v>
      </c>
      <c r="C68" s="64" t="s">
        <v>159</v>
      </c>
      <c r="D68" s="144" t="s">
        <v>140</v>
      </c>
      <c r="E68" s="119" t="s">
        <v>141</v>
      </c>
      <c r="F68" s="49">
        <v>15000</v>
      </c>
      <c r="G68" s="49"/>
      <c r="H68" s="49"/>
      <c r="I68" s="49"/>
      <c r="J68" s="49"/>
      <c r="K68" s="49"/>
      <c r="L68" s="49"/>
      <c r="M68" s="51">
        <f t="shared" ref="M68:M77" si="37">F68/1.21</f>
        <v>12396.694214876034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12396.694214876034</v>
      </c>
      <c r="U68" s="123" t="s">
        <v>72</v>
      </c>
      <c r="V68" s="127" t="s">
        <v>324</v>
      </c>
      <c r="W68" s="127" t="s">
        <v>323</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324</v>
      </c>
      <c r="W69" s="127" t="s">
        <v>324</v>
      </c>
    </row>
    <row r="70" spans="1:23" ht="160.9" customHeight="1" thickBot="1" x14ac:dyDescent="0.25">
      <c r="A70" s="42">
        <v>46</v>
      </c>
      <c r="B70" s="38" t="s">
        <v>112</v>
      </c>
      <c r="C70" s="64" t="s">
        <v>162</v>
      </c>
      <c r="D70" s="144" t="s">
        <v>145</v>
      </c>
      <c r="E70" s="119" t="s">
        <v>146</v>
      </c>
      <c r="F70" s="49">
        <v>41500</v>
      </c>
      <c r="G70" s="49">
        <v>21000</v>
      </c>
      <c r="H70" s="49">
        <v>16000</v>
      </c>
      <c r="I70" s="49">
        <v>1000</v>
      </c>
      <c r="J70" s="49">
        <v>1000</v>
      </c>
      <c r="K70" s="49">
        <v>1000</v>
      </c>
      <c r="L70" s="49"/>
      <c r="M70" s="51">
        <f t="shared" si="37"/>
        <v>34297.520661157025</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67355.371900826431</v>
      </c>
      <c r="U70" s="123" t="s">
        <v>72</v>
      </c>
      <c r="V70" s="127" t="s">
        <v>324</v>
      </c>
      <c r="W70" s="127" t="s">
        <v>324</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324</v>
      </c>
      <c r="W71" s="127" t="s">
        <v>324</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324</v>
      </c>
      <c r="W72" s="127" t="s">
        <v>324</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324</v>
      </c>
      <c r="W73" s="127" t="s">
        <v>324</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324</v>
      </c>
      <c r="W74" s="127" t="s">
        <v>324</v>
      </c>
    </row>
    <row r="75" spans="1:23" ht="65.25" customHeight="1" thickBot="1" x14ac:dyDescent="0.25">
      <c r="A75" s="42">
        <v>51</v>
      </c>
      <c r="B75" s="38" t="s">
        <v>112</v>
      </c>
      <c r="C75" s="64" t="s">
        <v>241</v>
      </c>
      <c r="D75" s="144" t="s">
        <v>272</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324</v>
      </c>
      <c r="W75" s="127" t="s">
        <v>324</v>
      </c>
    </row>
    <row r="76" spans="1:23" ht="34.5" customHeight="1" thickBot="1" x14ac:dyDescent="0.25">
      <c r="A76" s="42">
        <v>52</v>
      </c>
      <c r="B76" s="38" t="s">
        <v>112</v>
      </c>
      <c r="C76" s="64" t="s">
        <v>242</v>
      </c>
      <c r="D76" s="144" t="s">
        <v>232</v>
      </c>
      <c r="E76" s="184"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324</v>
      </c>
      <c r="W76" s="127" t="s">
        <v>324</v>
      </c>
    </row>
    <row r="77" spans="1:23" ht="65.25" customHeight="1" thickBot="1" x14ac:dyDescent="0.25">
      <c r="A77" s="42">
        <v>53</v>
      </c>
      <c r="B77" s="38" t="s">
        <v>112</v>
      </c>
      <c r="C77" s="64" t="s">
        <v>295</v>
      </c>
      <c r="D77" s="144" t="s">
        <v>233</v>
      </c>
      <c r="E77" s="174" t="s">
        <v>275</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324</v>
      </c>
      <c r="W77" s="127" t="s">
        <v>324</v>
      </c>
    </row>
    <row r="78" spans="1:23" ht="39" customHeight="1" thickBot="1" x14ac:dyDescent="0.25">
      <c r="A78" s="42">
        <v>54</v>
      </c>
      <c r="B78" s="38" t="s">
        <v>112</v>
      </c>
      <c r="C78" s="64" t="s">
        <v>377</v>
      </c>
      <c r="D78" s="219" t="s">
        <v>164</v>
      </c>
      <c r="E78" s="192" t="s">
        <v>165</v>
      </c>
      <c r="F78" s="49">
        <v>3000</v>
      </c>
      <c r="G78" s="49">
        <v>2000</v>
      </c>
      <c r="H78" s="49">
        <v>5000</v>
      </c>
      <c r="I78" s="49"/>
      <c r="J78" s="49"/>
      <c r="K78" s="49"/>
      <c r="L78" s="49"/>
      <c r="M78" s="51">
        <f>F78/1.21</f>
        <v>2479.3388429752067</v>
      </c>
      <c r="N78" s="51">
        <f t="shared" ref="N78:S78" si="44">G78/1.21</f>
        <v>1652.8925619834711</v>
      </c>
      <c r="O78" s="51">
        <f t="shared" si="44"/>
        <v>4132.2314049586776</v>
      </c>
      <c r="P78" s="51">
        <f t="shared" si="44"/>
        <v>0</v>
      </c>
      <c r="Q78" s="51">
        <f t="shared" si="44"/>
        <v>0</v>
      </c>
      <c r="R78" s="51">
        <f t="shared" si="44"/>
        <v>0</v>
      </c>
      <c r="S78" s="51">
        <f t="shared" si="44"/>
        <v>0</v>
      </c>
      <c r="T78" s="51">
        <f t="shared" ref="T78:T84" si="45">SUM(M78:S78)</f>
        <v>8264.4628099173551</v>
      </c>
      <c r="U78" s="123" t="s">
        <v>72</v>
      </c>
      <c r="V78" s="132" t="s">
        <v>328</v>
      </c>
      <c r="W78" s="132" t="s">
        <v>422</v>
      </c>
    </row>
    <row r="79" spans="1:23" ht="48.75" customHeight="1" thickBot="1" x14ac:dyDescent="0.25">
      <c r="A79" s="42">
        <v>55</v>
      </c>
      <c r="B79" s="38" t="s">
        <v>112</v>
      </c>
      <c r="C79" s="64" t="s">
        <v>378</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326</v>
      </c>
      <c r="W79" s="132" t="s">
        <v>326</v>
      </c>
    </row>
    <row r="80" spans="1:23" ht="115.5" customHeight="1" thickBot="1" x14ac:dyDescent="0.25">
      <c r="A80" s="42">
        <v>56</v>
      </c>
      <c r="B80" s="38" t="s">
        <v>112</v>
      </c>
      <c r="C80" s="64" t="s">
        <v>379</v>
      </c>
      <c r="D80" s="144" t="s">
        <v>343</v>
      </c>
      <c r="E80" s="216" t="s">
        <v>373</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324</v>
      </c>
      <c r="W80" s="127" t="s">
        <v>324</v>
      </c>
    </row>
    <row r="81" spans="1:23" ht="65.25" customHeight="1" thickBot="1" x14ac:dyDescent="0.25">
      <c r="A81" s="42">
        <v>57</v>
      </c>
      <c r="B81" s="38" t="s">
        <v>112</v>
      </c>
      <c r="C81" s="64" t="s">
        <v>380</v>
      </c>
      <c r="D81" s="144" t="s">
        <v>344</v>
      </c>
      <c r="E81" s="212" t="s">
        <v>374</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336</v>
      </c>
      <c r="W81" s="132" t="s">
        <v>328</v>
      </c>
    </row>
    <row r="82" spans="1:23" ht="80.25" customHeight="1" thickBot="1" x14ac:dyDescent="0.25">
      <c r="A82" s="42">
        <v>58</v>
      </c>
      <c r="B82" s="38" t="s">
        <v>112</v>
      </c>
      <c r="C82" s="64" t="s">
        <v>381</v>
      </c>
      <c r="D82" s="144" t="s">
        <v>345</v>
      </c>
      <c r="E82" s="216" t="s">
        <v>375</v>
      </c>
      <c r="F82" s="49">
        <v>4500</v>
      </c>
      <c r="G82" s="49">
        <v>0</v>
      </c>
      <c r="H82" s="49">
        <v>0</v>
      </c>
      <c r="I82" s="49"/>
      <c r="J82" s="49"/>
      <c r="K82" s="49"/>
      <c r="L82" s="49"/>
      <c r="M82" s="51">
        <f>F82/1.21</f>
        <v>3719.0082644628101</v>
      </c>
      <c r="N82" s="51">
        <f t="shared" si="47"/>
        <v>0</v>
      </c>
      <c r="O82" s="51">
        <f t="shared" si="48"/>
        <v>0</v>
      </c>
      <c r="P82" s="51">
        <f t="shared" si="49"/>
        <v>0</v>
      </c>
      <c r="Q82" s="51">
        <f t="shared" si="50"/>
        <v>0</v>
      </c>
      <c r="R82" s="51">
        <f t="shared" si="51"/>
        <v>0</v>
      </c>
      <c r="S82" s="51">
        <f t="shared" si="52"/>
        <v>0</v>
      </c>
      <c r="T82" s="51">
        <f t="shared" si="45"/>
        <v>3719.0082644628101</v>
      </c>
      <c r="U82" s="123" t="s">
        <v>72</v>
      </c>
      <c r="V82" s="127" t="s">
        <v>324</v>
      </c>
      <c r="W82" s="127" t="s">
        <v>324</v>
      </c>
    </row>
    <row r="83" spans="1:23" ht="56.25" customHeight="1" thickBot="1" x14ac:dyDescent="0.25">
      <c r="A83" s="42">
        <v>59</v>
      </c>
      <c r="B83" s="38" t="s">
        <v>112</v>
      </c>
      <c r="C83" s="64" t="s">
        <v>382</v>
      </c>
      <c r="D83" s="144" t="s">
        <v>346</v>
      </c>
      <c r="E83" s="212" t="s">
        <v>376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331</v>
      </c>
      <c r="W83" s="132" t="s">
        <v>327</v>
      </c>
    </row>
    <row r="84" spans="1:23" ht="53.25" customHeight="1" thickBot="1" x14ac:dyDescent="0.25">
      <c r="A84" s="42">
        <v>60</v>
      </c>
      <c r="B84" s="38" t="s">
        <v>112</v>
      </c>
      <c r="C84" s="64" t="s">
        <v>383</v>
      </c>
      <c r="D84" s="144" t="s">
        <v>347</v>
      </c>
      <c r="E84" s="216"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384</v>
      </c>
      <c r="D85" s="144" t="s">
        <v>170</v>
      </c>
      <c r="E85" s="208"/>
      <c r="F85" s="49">
        <v>990</v>
      </c>
      <c r="G85" s="49">
        <v>0</v>
      </c>
      <c r="H85" s="49">
        <v>0</v>
      </c>
      <c r="I85" s="49">
        <v>0</v>
      </c>
      <c r="J85" s="49"/>
      <c r="K85" s="49">
        <v>0</v>
      </c>
      <c r="L85" s="49"/>
      <c r="M85" s="51">
        <f t="shared" ref="M85:S89" si="60">F85/1.21</f>
        <v>818.18181818181824</v>
      </c>
      <c r="N85" s="51">
        <f t="shared" si="60"/>
        <v>0</v>
      </c>
      <c r="O85" s="51">
        <f t="shared" si="60"/>
        <v>0</v>
      </c>
      <c r="P85" s="51">
        <f t="shared" si="60"/>
        <v>0</v>
      </c>
      <c r="Q85" s="51">
        <f t="shared" si="60"/>
        <v>0</v>
      </c>
      <c r="R85" s="51">
        <f t="shared" si="60"/>
        <v>0</v>
      </c>
      <c r="S85" s="51">
        <f t="shared" si="60"/>
        <v>0</v>
      </c>
      <c r="T85" s="51">
        <f>SUM(M85:S85)</f>
        <v>818.18181818181824</v>
      </c>
      <c r="U85" s="123" t="s">
        <v>72</v>
      </c>
      <c r="V85" s="132"/>
      <c r="W85" s="132"/>
    </row>
    <row r="86" spans="1:23" ht="52.5" customHeight="1" thickBot="1" x14ac:dyDescent="0.25">
      <c r="A86" s="42">
        <v>62</v>
      </c>
      <c r="B86" s="38" t="s">
        <v>112</v>
      </c>
      <c r="C86" s="64" t="s">
        <v>419</v>
      </c>
      <c r="D86" s="69" t="s">
        <v>357</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332</v>
      </c>
      <c r="W86" s="132" t="s">
        <v>326</v>
      </c>
    </row>
    <row r="87" spans="1:23" ht="54" customHeight="1" thickBot="1" x14ac:dyDescent="0.25">
      <c r="A87" s="42">
        <v>63</v>
      </c>
      <c r="B87" s="38" t="s">
        <v>112</v>
      </c>
      <c r="C87" s="64" t="s">
        <v>420</v>
      </c>
      <c r="D87" s="69" t="s">
        <v>358</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332</v>
      </c>
      <c r="W87" s="132" t="s">
        <v>326</v>
      </c>
    </row>
    <row r="88" spans="1:23" ht="51.75" customHeight="1" thickBot="1" x14ac:dyDescent="0.25">
      <c r="A88" s="42">
        <v>64</v>
      </c>
      <c r="B88" s="38" t="s">
        <v>112</v>
      </c>
      <c r="C88" s="64" t="s">
        <v>421</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332</v>
      </c>
      <c r="W88" s="132" t="s">
        <v>326</v>
      </c>
    </row>
    <row r="89" spans="1:23" ht="44.25" customHeight="1" thickBot="1" x14ac:dyDescent="0.25">
      <c r="A89" s="42">
        <v>65</v>
      </c>
      <c r="B89" s="38" t="s">
        <v>112</v>
      </c>
      <c r="C89" s="64" t="s">
        <v>421</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332</v>
      </c>
      <c r="W89" s="132" t="s">
        <v>326</v>
      </c>
    </row>
    <row r="90" spans="1:23" ht="26.25" customHeight="1" thickBot="1" x14ac:dyDescent="0.25">
      <c r="A90" s="42">
        <v>66</v>
      </c>
      <c r="B90" s="38"/>
      <c r="C90" s="64"/>
      <c r="D90" s="144" t="s">
        <v>171</v>
      </c>
      <c r="E90" s="208"/>
      <c r="F90" s="49">
        <f>SUM(F53:F89)</f>
        <v>529400</v>
      </c>
      <c r="G90" s="49">
        <f t="shared" ref="G90:K90" si="68">SUM(G53:G89)</f>
        <v>40000</v>
      </c>
      <c r="H90" s="49">
        <f t="shared" si="68"/>
        <v>100000</v>
      </c>
      <c r="I90" s="49">
        <f t="shared" si="68"/>
        <v>4000</v>
      </c>
      <c r="J90" s="49">
        <f t="shared" si="68"/>
        <v>9000</v>
      </c>
      <c r="K90" s="49">
        <f t="shared" si="68"/>
        <v>5000</v>
      </c>
      <c r="L90" s="49"/>
      <c r="M90" s="51">
        <f>SUM(M53:M89)</f>
        <v>443595.04132231418</v>
      </c>
      <c r="N90" s="51">
        <f t="shared" ref="N90:S90" si="69">SUM(N53:N89)</f>
        <v>33057.85123966942</v>
      </c>
      <c r="O90" s="51">
        <f t="shared" si="69"/>
        <v>82678.65824015555</v>
      </c>
      <c r="P90" s="51">
        <f t="shared" si="69"/>
        <v>3305.7851239669421</v>
      </c>
      <c r="Q90" s="51">
        <f t="shared" si="69"/>
        <v>7438.0165289256211</v>
      </c>
      <c r="R90" s="51">
        <f t="shared" si="69"/>
        <v>4132.2314049586776</v>
      </c>
      <c r="S90" s="51">
        <f t="shared" si="69"/>
        <v>0</v>
      </c>
      <c r="T90" s="51">
        <f>SUM(M90:S90)</f>
        <v>574207.58385999035</v>
      </c>
      <c r="U90" s="123"/>
      <c r="V90" s="132"/>
      <c r="W90" s="124"/>
    </row>
    <row r="91" spans="1:23" ht="25.5" customHeight="1" thickBot="1" x14ac:dyDescent="0.25">
      <c r="A91" s="42">
        <v>67</v>
      </c>
      <c r="B91" s="38"/>
      <c r="C91" s="42"/>
      <c r="D91" s="92" t="s">
        <v>172</v>
      </c>
      <c r="E91" s="119"/>
      <c r="F91" s="142"/>
      <c r="G91" s="142"/>
      <c r="H91" s="142"/>
      <c r="I91" s="142"/>
      <c r="J91" s="142"/>
      <c r="K91" s="142"/>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50000</v>
      </c>
      <c r="G92" s="49"/>
      <c r="H92" s="49"/>
      <c r="I92" s="49"/>
      <c r="J92" s="49"/>
      <c r="K92" s="49"/>
      <c r="L92" s="49"/>
      <c r="M92" s="51">
        <f t="shared" ref="M92:S93" si="70">F92/1.21</f>
        <v>41322.314049586777</v>
      </c>
      <c r="N92" s="51">
        <f t="shared" si="70"/>
        <v>0</v>
      </c>
      <c r="O92" s="51">
        <f t="shared" si="70"/>
        <v>0</v>
      </c>
      <c r="P92" s="51">
        <f t="shared" si="70"/>
        <v>0</v>
      </c>
      <c r="Q92" s="51">
        <f t="shared" si="70"/>
        <v>0</v>
      </c>
      <c r="R92" s="51">
        <f t="shared" si="70"/>
        <v>0</v>
      </c>
      <c r="S92" s="51">
        <f t="shared" si="70"/>
        <v>0</v>
      </c>
      <c r="T92" s="51">
        <f>SUM(M92:S92)</f>
        <v>41322.314049586777</v>
      </c>
      <c r="U92" s="123" t="s">
        <v>72</v>
      </c>
      <c r="V92" s="127" t="s">
        <v>330</v>
      </c>
      <c r="W92" s="124" t="s">
        <v>332</v>
      </c>
    </row>
    <row r="93" spans="1:23" ht="29.25" customHeight="1" thickBot="1" x14ac:dyDescent="0.25">
      <c r="A93" s="42">
        <v>69</v>
      </c>
      <c r="B93" s="38"/>
      <c r="C93" s="42"/>
      <c r="D93" s="38" t="s">
        <v>175</v>
      </c>
      <c r="E93" s="119"/>
      <c r="F93" s="49">
        <f>F92</f>
        <v>50000</v>
      </c>
      <c r="G93" s="49"/>
      <c r="H93" s="49"/>
      <c r="I93" s="49"/>
      <c r="J93" s="49"/>
      <c r="K93" s="49"/>
      <c r="L93" s="49"/>
      <c r="M93" s="51">
        <f t="shared" si="70"/>
        <v>41322.314049586777</v>
      </c>
      <c r="N93" s="51">
        <f t="shared" si="70"/>
        <v>0</v>
      </c>
      <c r="O93" s="51">
        <f t="shared" si="70"/>
        <v>0</v>
      </c>
      <c r="P93" s="51">
        <f t="shared" si="70"/>
        <v>0</v>
      </c>
      <c r="Q93" s="51">
        <f t="shared" si="70"/>
        <v>0</v>
      </c>
      <c r="R93" s="51">
        <f t="shared" si="70"/>
        <v>0</v>
      </c>
      <c r="S93" s="51">
        <f t="shared" si="70"/>
        <v>0</v>
      </c>
      <c r="T93" s="51">
        <f>SUM(M93:S93)</f>
        <v>41322.314049586777</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1">F94/1.11</f>
        <v>0</v>
      </c>
      <c r="N94" s="51">
        <f t="shared" si="71"/>
        <v>0</v>
      </c>
      <c r="O94" s="51">
        <f t="shared" si="71"/>
        <v>8108.1081081081074</v>
      </c>
      <c r="P94" s="51">
        <f t="shared" si="71"/>
        <v>0</v>
      </c>
      <c r="Q94" s="51">
        <f t="shared" si="71"/>
        <v>0</v>
      </c>
      <c r="R94" s="51">
        <f t="shared" si="71"/>
        <v>0</v>
      </c>
      <c r="S94" s="51">
        <f t="shared" si="71"/>
        <v>70270.270270270266</v>
      </c>
      <c r="T94" s="51">
        <f>SUM(O94:S94)</f>
        <v>78378.378378378373</v>
      </c>
      <c r="U94" s="123" t="s">
        <v>72</v>
      </c>
      <c r="V94" s="127" t="s">
        <v>324</v>
      </c>
      <c r="W94" s="124" t="s">
        <v>326</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2">SUM(M94)</f>
        <v>0</v>
      </c>
      <c r="N95" s="51">
        <f t="shared" si="72"/>
        <v>0</v>
      </c>
      <c r="O95" s="51">
        <f t="shared" si="72"/>
        <v>8108.1081081081074</v>
      </c>
      <c r="P95" s="51">
        <f t="shared" si="72"/>
        <v>0</v>
      </c>
      <c r="Q95" s="51">
        <f t="shared" si="72"/>
        <v>0</v>
      </c>
      <c r="R95" s="51">
        <f t="shared" si="72"/>
        <v>0</v>
      </c>
      <c r="S95" s="51">
        <f t="shared" si="72"/>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3">F96/1.21</f>
        <v>0</v>
      </c>
      <c r="N96" s="51">
        <f t="shared" si="73"/>
        <v>0</v>
      </c>
      <c r="O96" s="51">
        <f t="shared" si="73"/>
        <v>0</v>
      </c>
      <c r="P96" s="51">
        <f t="shared" si="73"/>
        <v>0</v>
      </c>
      <c r="Q96" s="51">
        <f t="shared" si="73"/>
        <v>0</v>
      </c>
      <c r="R96" s="51">
        <f t="shared" si="73"/>
        <v>0</v>
      </c>
      <c r="S96" s="51">
        <f t="shared" si="73"/>
        <v>129752.06611570249</v>
      </c>
      <c r="T96" s="51">
        <f t="shared" ref="T96:T104" si="74">SUM(M96:S96)</f>
        <v>129752.06611570249</v>
      </c>
      <c r="U96" s="123" t="s">
        <v>72</v>
      </c>
      <c r="V96" s="127" t="s">
        <v>330</v>
      </c>
      <c r="W96" s="124" t="s">
        <v>326</v>
      </c>
    </row>
    <row r="97" spans="1:23" s="151" customFormat="1" ht="36" customHeight="1" thickBot="1" x14ac:dyDescent="0.25">
      <c r="A97" s="42">
        <v>73</v>
      </c>
      <c r="B97" s="42" t="s">
        <v>179</v>
      </c>
      <c r="C97" s="42">
        <v>56</v>
      </c>
      <c r="D97" s="69" t="s">
        <v>226</v>
      </c>
      <c r="E97" s="204" t="s">
        <v>181</v>
      </c>
      <c r="F97" s="62"/>
      <c r="G97" s="62">
        <v>920</v>
      </c>
      <c r="H97" s="49">
        <v>3700</v>
      </c>
      <c r="I97" s="49"/>
      <c r="J97" s="72">
        <v>750</v>
      </c>
      <c r="K97" s="153">
        <v>800</v>
      </c>
      <c r="L97" s="153"/>
      <c r="M97" s="51">
        <f t="shared" si="73"/>
        <v>0</v>
      </c>
      <c r="N97" s="51">
        <f t="shared" si="73"/>
        <v>760.33057851239676</v>
      </c>
      <c r="O97" s="51">
        <f t="shared" si="73"/>
        <v>3057.8512396694214</v>
      </c>
      <c r="P97" s="51">
        <f t="shared" si="73"/>
        <v>0</v>
      </c>
      <c r="Q97" s="51">
        <f t="shared" si="73"/>
        <v>619.83471074380168</v>
      </c>
      <c r="R97" s="51">
        <f t="shared" si="73"/>
        <v>661.15702479338847</v>
      </c>
      <c r="S97" s="51">
        <f t="shared" si="73"/>
        <v>0</v>
      </c>
      <c r="T97" s="51">
        <f t="shared" si="74"/>
        <v>5099.1735537190089</v>
      </c>
      <c r="U97" s="123" t="s">
        <v>72</v>
      </c>
      <c r="V97" s="127" t="s">
        <v>330</v>
      </c>
      <c r="W97" s="124" t="s">
        <v>326</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3"/>
        <v>1652.8925619834711</v>
      </c>
      <c r="N98" s="51">
        <f t="shared" si="73"/>
        <v>1719.0082644628101</v>
      </c>
      <c r="O98" s="51">
        <f t="shared" si="73"/>
        <v>6033.0578512396696</v>
      </c>
      <c r="P98" s="51">
        <f t="shared" si="73"/>
        <v>826.44628099173553</v>
      </c>
      <c r="Q98" s="51">
        <f t="shared" si="73"/>
        <v>206.61157024793388</v>
      </c>
      <c r="R98" s="51">
        <f t="shared" si="73"/>
        <v>165.28925619834712</v>
      </c>
      <c r="S98" s="51">
        <f t="shared" si="73"/>
        <v>0</v>
      </c>
      <c r="T98" s="51">
        <f t="shared" si="74"/>
        <v>10603.305785123966</v>
      </c>
      <c r="U98" s="123" t="s">
        <v>72</v>
      </c>
      <c r="V98" s="127" t="s">
        <v>331</v>
      </c>
      <c r="W98" s="124" t="s">
        <v>326</v>
      </c>
    </row>
    <row r="99" spans="1:23" s="151" customFormat="1" ht="26.45" customHeight="1" thickBot="1" x14ac:dyDescent="0.25">
      <c r="A99" s="42">
        <v>75</v>
      </c>
      <c r="B99" s="42"/>
      <c r="C99" s="42"/>
      <c r="D99" s="152" t="s">
        <v>245</v>
      </c>
      <c r="E99" s="119"/>
      <c r="F99" s="49">
        <f t="shared" ref="F99:K99" si="75">SUM(F97:F98)</f>
        <v>2000</v>
      </c>
      <c r="G99" s="49">
        <f t="shared" si="75"/>
        <v>3000</v>
      </c>
      <c r="H99" s="49">
        <f t="shared" si="75"/>
        <v>11000</v>
      </c>
      <c r="I99" s="154">
        <f t="shared" si="75"/>
        <v>1000</v>
      </c>
      <c r="J99" s="154">
        <f t="shared" si="75"/>
        <v>1000</v>
      </c>
      <c r="K99" s="153">
        <f t="shared" si="75"/>
        <v>1000</v>
      </c>
      <c r="L99" s="153">
        <f>SUM(L96:L98)</f>
        <v>157000</v>
      </c>
      <c r="M99" s="51">
        <f t="shared" si="73"/>
        <v>1652.8925619834711</v>
      </c>
      <c r="N99" s="51">
        <f t="shared" si="73"/>
        <v>2479.3388429752067</v>
      </c>
      <c r="O99" s="51">
        <f t="shared" si="73"/>
        <v>9090.9090909090919</v>
      </c>
      <c r="P99" s="51">
        <f t="shared" si="73"/>
        <v>826.44628099173553</v>
      </c>
      <c r="Q99" s="51">
        <f t="shared" si="73"/>
        <v>826.44628099173553</v>
      </c>
      <c r="R99" s="51">
        <f t="shared" si="73"/>
        <v>826.44628099173553</v>
      </c>
      <c r="S99" s="51">
        <f t="shared" si="73"/>
        <v>129752.06611570249</v>
      </c>
      <c r="T99" s="51">
        <f t="shared" si="74"/>
        <v>145454.54545454547</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3"/>
        <v>2479.3388429752067</v>
      </c>
      <c r="N100" s="51">
        <f t="shared" si="73"/>
        <v>5785.1239669421493</v>
      </c>
      <c r="O100" s="51">
        <f t="shared" si="73"/>
        <v>7438.0165289256202</v>
      </c>
      <c r="P100" s="51">
        <f t="shared" si="73"/>
        <v>826.44628099173553</v>
      </c>
      <c r="Q100" s="51">
        <f t="shared" si="73"/>
        <v>826.44628099173553</v>
      </c>
      <c r="R100" s="51">
        <f t="shared" si="73"/>
        <v>826.44628099173553</v>
      </c>
      <c r="S100" s="51">
        <f t="shared" si="73"/>
        <v>42975.206611570247</v>
      </c>
      <c r="T100" s="51">
        <f t="shared" si="74"/>
        <v>61157.024793388431</v>
      </c>
      <c r="U100" s="123" t="s">
        <v>72</v>
      </c>
      <c r="V100" s="127" t="s">
        <v>330</v>
      </c>
      <c r="W100" s="124" t="s">
        <v>332</v>
      </c>
    </row>
    <row r="101" spans="1:23" ht="25.15" customHeight="1" thickBot="1" x14ac:dyDescent="0.25">
      <c r="A101" s="42">
        <v>77</v>
      </c>
      <c r="B101" s="42"/>
      <c r="C101" s="42"/>
      <c r="D101" s="92" t="s">
        <v>185</v>
      </c>
      <c r="E101" s="119"/>
      <c r="F101" s="142">
        <f t="shared" ref="F101:K101" si="76">SUM(F100)</f>
        <v>3000</v>
      </c>
      <c r="G101" s="142">
        <f t="shared" si="76"/>
        <v>7000</v>
      </c>
      <c r="H101" s="142">
        <f t="shared" si="76"/>
        <v>9000</v>
      </c>
      <c r="I101" s="142">
        <f t="shared" si="76"/>
        <v>1000</v>
      </c>
      <c r="J101" s="142">
        <f t="shared" si="76"/>
        <v>1000</v>
      </c>
      <c r="K101" s="49">
        <f t="shared" si="76"/>
        <v>1000</v>
      </c>
      <c r="L101" s="142">
        <f>SUM(L100)</f>
        <v>52000</v>
      </c>
      <c r="M101" s="51">
        <f t="shared" ref="M101:S101" si="77">SUM(M100)</f>
        <v>2479.3388429752067</v>
      </c>
      <c r="N101" s="51">
        <f t="shared" si="77"/>
        <v>5785.1239669421493</v>
      </c>
      <c r="O101" s="51">
        <f t="shared" si="77"/>
        <v>7438.0165289256202</v>
      </c>
      <c r="P101" s="51">
        <f t="shared" si="77"/>
        <v>826.44628099173553</v>
      </c>
      <c r="Q101" s="51">
        <f t="shared" si="77"/>
        <v>826.44628099173553</v>
      </c>
      <c r="R101" s="51">
        <f t="shared" si="77"/>
        <v>826.44628099173553</v>
      </c>
      <c r="S101" s="51">
        <f t="shared" si="77"/>
        <v>42975.206611570247</v>
      </c>
      <c r="T101" s="51">
        <f t="shared" si="74"/>
        <v>61157.024793388431</v>
      </c>
      <c r="U101" s="128"/>
      <c r="V101" s="129"/>
      <c r="W101" s="131"/>
    </row>
    <row r="102" spans="1:23" ht="33.6" customHeight="1" thickBot="1" x14ac:dyDescent="0.25">
      <c r="A102" s="42">
        <v>78</v>
      </c>
      <c r="B102" s="42" t="s">
        <v>186</v>
      </c>
      <c r="C102" s="42">
        <v>59</v>
      </c>
      <c r="D102" s="155" t="s">
        <v>187</v>
      </c>
      <c r="E102" s="212" t="s">
        <v>188</v>
      </c>
      <c r="F102" s="142">
        <v>5000</v>
      </c>
      <c r="G102" s="142">
        <v>0</v>
      </c>
      <c r="H102" s="142">
        <v>5000</v>
      </c>
      <c r="I102" s="142"/>
      <c r="J102" s="142"/>
      <c r="K102" s="142">
        <v>2000</v>
      </c>
      <c r="L102" s="142"/>
      <c r="M102" s="51">
        <f>F102/1.21</f>
        <v>4132.2314049586776</v>
      </c>
      <c r="N102" s="51">
        <f t="shared" ref="N102:S102" si="78">G102/1.19</f>
        <v>0</v>
      </c>
      <c r="O102" s="51">
        <f t="shared" si="78"/>
        <v>4201.680672268908</v>
      </c>
      <c r="P102" s="51">
        <f t="shared" si="78"/>
        <v>0</v>
      </c>
      <c r="Q102" s="51">
        <f t="shared" si="78"/>
        <v>0</v>
      </c>
      <c r="R102" s="51">
        <f t="shared" si="78"/>
        <v>1680.6722689075632</v>
      </c>
      <c r="S102" s="51">
        <f t="shared" si="78"/>
        <v>0</v>
      </c>
      <c r="T102" s="51">
        <f t="shared" si="74"/>
        <v>10014.584346135149</v>
      </c>
      <c r="U102" s="123" t="s">
        <v>72</v>
      </c>
      <c r="V102" s="127" t="s">
        <v>332</v>
      </c>
      <c r="W102" s="124" t="s">
        <v>326</v>
      </c>
    </row>
    <row r="103" spans="1:23" ht="25.15" customHeight="1" thickBot="1" x14ac:dyDescent="0.25">
      <c r="A103" s="42">
        <v>79</v>
      </c>
      <c r="B103" s="42"/>
      <c r="C103" s="42"/>
      <c r="D103" s="92" t="s">
        <v>189</v>
      </c>
      <c r="F103" s="142">
        <f>SUM(F102)</f>
        <v>5000</v>
      </c>
      <c r="G103" s="142">
        <f>SUM(G102)</f>
        <v>0</v>
      </c>
      <c r="H103" s="142">
        <f>SUM(H102)</f>
        <v>5000</v>
      </c>
      <c r="I103" s="142"/>
      <c r="J103" s="142"/>
      <c r="K103" s="142"/>
      <c r="L103" s="142"/>
      <c r="M103" s="51">
        <f t="shared" ref="M103:S103" si="79">SUM(M102)</f>
        <v>4132.2314049586776</v>
      </c>
      <c r="N103" s="51">
        <f t="shared" si="79"/>
        <v>0</v>
      </c>
      <c r="O103" s="51">
        <f t="shared" si="79"/>
        <v>4201.680672268908</v>
      </c>
      <c r="P103" s="51">
        <f t="shared" si="79"/>
        <v>0</v>
      </c>
      <c r="Q103" s="51">
        <f t="shared" si="79"/>
        <v>0</v>
      </c>
      <c r="R103" s="51">
        <f t="shared" si="79"/>
        <v>1680.6722689075632</v>
      </c>
      <c r="S103" s="51">
        <f t="shared" si="79"/>
        <v>0</v>
      </c>
      <c r="T103" s="51">
        <f t="shared" si="74"/>
        <v>10014.584346135149</v>
      </c>
      <c r="U103" s="128"/>
      <c r="V103" s="129"/>
      <c r="W103" s="131"/>
    </row>
    <row r="104" spans="1:23" ht="33" customHeight="1" thickBot="1" x14ac:dyDescent="0.25">
      <c r="A104" s="42">
        <v>80</v>
      </c>
      <c r="B104" s="42" t="s">
        <v>190</v>
      </c>
      <c r="C104" s="42">
        <v>60</v>
      </c>
      <c r="D104" s="69" t="s">
        <v>191</v>
      </c>
      <c r="E104" s="212" t="s">
        <v>192</v>
      </c>
      <c r="F104" s="142"/>
      <c r="G104" s="142"/>
      <c r="H104" s="142">
        <v>10000</v>
      </c>
      <c r="I104" s="142">
        <v>1000</v>
      </c>
      <c r="J104" s="142"/>
      <c r="K104" s="142"/>
      <c r="L104" s="142"/>
      <c r="M104" s="51">
        <f t="shared" ref="M104:S104" si="80">F104/1.21</f>
        <v>0</v>
      </c>
      <c r="N104" s="51">
        <f t="shared" si="80"/>
        <v>0</v>
      </c>
      <c r="O104" s="51">
        <f t="shared" si="80"/>
        <v>8264.4628099173551</v>
      </c>
      <c r="P104" s="51">
        <f t="shared" si="80"/>
        <v>826.44628099173553</v>
      </c>
      <c r="Q104" s="51">
        <f t="shared" si="80"/>
        <v>0</v>
      </c>
      <c r="R104" s="51">
        <f t="shared" si="80"/>
        <v>0</v>
      </c>
      <c r="S104" s="51">
        <f t="shared" si="80"/>
        <v>0</v>
      </c>
      <c r="T104" s="51">
        <f t="shared" si="74"/>
        <v>9090.9090909090901</v>
      </c>
      <c r="U104" s="123" t="s">
        <v>72</v>
      </c>
      <c r="V104" s="127" t="s">
        <v>332</v>
      </c>
      <c r="W104" s="124" t="s">
        <v>326</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1">SUM(M104)</f>
        <v>0</v>
      </c>
      <c r="N105" s="51">
        <f t="shared" si="81"/>
        <v>0</v>
      </c>
      <c r="O105" s="51">
        <f t="shared" si="81"/>
        <v>8264.4628099173551</v>
      </c>
      <c r="P105" s="51">
        <f t="shared" si="81"/>
        <v>826.44628099173553</v>
      </c>
      <c r="Q105" s="51">
        <f t="shared" si="81"/>
        <v>0</v>
      </c>
      <c r="R105" s="51">
        <f t="shared" si="81"/>
        <v>0</v>
      </c>
      <c r="S105" s="51">
        <f t="shared" si="81"/>
        <v>0</v>
      </c>
      <c r="T105" s="51">
        <f t="shared" si="81"/>
        <v>9090.9090909090901</v>
      </c>
      <c r="U105" s="123"/>
      <c r="V105" s="127"/>
      <c r="W105" s="124"/>
    </row>
    <row r="106" spans="1:23" ht="84" customHeight="1" thickBot="1" x14ac:dyDescent="0.25">
      <c r="A106" s="42">
        <v>82</v>
      </c>
      <c r="B106" s="38" t="s">
        <v>194</v>
      </c>
      <c r="C106" s="42">
        <v>61</v>
      </c>
      <c r="D106" s="157" t="s">
        <v>311</v>
      </c>
      <c r="E106" s="135" t="s">
        <v>235</v>
      </c>
      <c r="F106" s="49">
        <v>3000</v>
      </c>
      <c r="G106" s="49">
        <v>23000</v>
      </c>
      <c r="H106" s="49">
        <v>10000</v>
      </c>
      <c r="I106" s="49">
        <v>5000</v>
      </c>
      <c r="J106" s="49">
        <v>10000</v>
      </c>
      <c r="K106" s="49">
        <v>1000</v>
      </c>
      <c r="L106" s="49"/>
      <c r="M106" s="51">
        <f t="shared" ref="M106:S106" si="82">F106/1.21</f>
        <v>2479.3388429752067</v>
      </c>
      <c r="N106" s="51">
        <f t="shared" si="82"/>
        <v>19008.264462809919</v>
      </c>
      <c r="O106" s="51">
        <f t="shared" si="82"/>
        <v>8264.4628099173551</v>
      </c>
      <c r="P106" s="51">
        <f t="shared" si="82"/>
        <v>4132.2314049586776</v>
      </c>
      <c r="Q106" s="51">
        <f t="shared" si="82"/>
        <v>8264.4628099173551</v>
      </c>
      <c r="R106" s="51">
        <f t="shared" si="82"/>
        <v>826.44628099173553</v>
      </c>
      <c r="S106" s="51">
        <f t="shared" si="82"/>
        <v>0</v>
      </c>
      <c r="T106" s="51">
        <f>SUM(M106:S106)</f>
        <v>42975.206611570255</v>
      </c>
      <c r="U106" s="123" t="s">
        <v>72</v>
      </c>
      <c r="V106" s="127" t="s">
        <v>323</v>
      </c>
      <c r="W106" s="124" t="s">
        <v>326</v>
      </c>
    </row>
    <row r="107" spans="1:23" ht="32.25" customHeight="1" thickBot="1" x14ac:dyDescent="0.25">
      <c r="A107" s="42">
        <v>83</v>
      </c>
      <c r="B107" s="38"/>
      <c r="C107" s="42"/>
      <c r="D107" s="69" t="s">
        <v>195</v>
      </c>
      <c r="E107" s="119"/>
      <c r="F107" s="142">
        <f t="shared" ref="F107:K107" si="83">SUM(F106)</f>
        <v>3000</v>
      </c>
      <c r="G107" s="142">
        <f t="shared" si="83"/>
        <v>23000</v>
      </c>
      <c r="H107" s="142">
        <f t="shared" si="83"/>
        <v>10000</v>
      </c>
      <c r="I107" s="142">
        <f t="shared" si="83"/>
        <v>5000</v>
      </c>
      <c r="J107" s="49">
        <f t="shared" si="83"/>
        <v>10000</v>
      </c>
      <c r="K107" s="142">
        <f t="shared" si="83"/>
        <v>1000</v>
      </c>
      <c r="L107" s="142"/>
      <c r="M107" s="51">
        <f t="shared" ref="M107:S107" si="84">SUM(M106:M106)</f>
        <v>2479.3388429752067</v>
      </c>
      <c r="N107" s="51">
        <f t="shared" si="84"/>
        <v>19008.264462809919</v>
      </c>
      <c r="O107" s="51">
        <f t="shared" si="84"/>
        <v>8264.4628099173551</v>
      </c>
      <c r="P107" s="51">
        <f t="shared" si="84"/>
        <v>4132.2314049586776</v>
      </c>
      <c r="Q107" s="51">
        <f t="shared" si="84"/>
        <v>8264.4628099173551</v>
      </c>
      <c r="R107" s="51">
        <f t="shared" si="84"/>
        <v>826.44628099173553</v>
      </c>
      <c r="S107" s="51">
        <f t="shared" si="84"/>
        <v>0</v>
      </c>
      <c r="T107" s="51">
        <f>SUM(M107:S107)</f>
        <v>42975.206611570255</v>
      </c>
      <c r="U107" s="123"/>
      <c r="V107" s="127"/>
      <c r="W107" s="124"/>
    </row>
    <row r="108" spans="1:23" ht="22.5" customHeight="1" thickBot="1" x14ac:dyDescent="0.25">
      <c r="A108" s="42">
        <v>84</v>
      </c>
      <c r="B108" s="74"/>
      <c r="C108" s="42"/>
      <c r="D108" s="69" t="s">
        <v>196</v>
      </c>
      <c r="E108" s="119"/>
      <c r="F108" s="142"/>
      <c r="G108" s="215"/>
      <c r="H108" s="215"/>
      <c r="I108" s="215"/>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12" t="s">
        <v>283</v>
      </c>
      <c r="F109" s="49">
        <v>37000</v>
      </c>
      <c r="G109" s="49"/>
      <c r="H109" s="49">
        <v>6000</v>
      </c>
      <c r="I109" s="49"/>
      <c r="J109" s="49"/>
      <c r="K109" s="49"/>
      <c r="L109" s="49"/>
      <c r="M109" s="51">
        <f t="shared" ref="M109:S109" si="85">F109/1.21</f>
        <v>30578.512396694216</v>
      </c>
      <c r="N109" s="51">
        <f t="shared" si="85"/>
        <v>0</v>
      </c>
      <c r="O109" s="51">
        <f t="shared" si="85"/>
        <v>4958.6776859504134</v>
      </c>
      <c r="P109" s="51">
        <f t="shared" si="85"/>
        <v>0</v>
      </c>
      <c r="Q109" s="51">
        <f t="shared" si="85"/>
        <v>0</v>
      </c>
      <c r="R109" s="51">
        <f t="shared" si="85"/>
        <v>0</v>
      </c>
      <c r="S109" s="51">
        <f t="shared" si="85"/>
        <v>0</v>
      </c>
      <c r="T109" s="51">
        <f t="shared" ref="T109:T115" si="86">SUM(M109:S109)</f>
        <v>35537.190082644629</v>
      </c>
      <c r="U109" s="123" t="s">
        <v>72</v>
      </c>
      <c r="V109" s="131" t="s">
        <v>333</v>
      </c>
      <c r="W109" s="124" t="s">
        <v>337</v>
      </c>
    </row>
    <row r="110" spans="1:23" ht="31.5" customHeight="1" thickBot="1" x14ac:dyDescent="0.25">
      <c r="A110" s="42">
        <v>86</v>
      </c>
      <c r="B110" s="74"/>
      <c r="C110" s="42"/>
      <c r="D110" s="69" t="s">
        <v>199</v>
      </c>
      <c r="E110" s="119"/>
      <c r="F110" s="49">
        <f>SUM(F109:F109)</f>
        <v>37000</v>
      </c>
      <c r="G110" s="49"/>
      <c r="H110" s="49">
        <f>SUM(H109:H109)</f>
        <v>6000</v>
      </c>
      <c r="I110" s="49"/>
      <c r="J110" s="49"/>
      <c r="K110" s="49"/>
      <c r="L110" s="49"/>
      <c r="M110" s="51">
        <f t="shared" ref="M110:S110" si="87">SUM(M109:M109)</f>
        <v>30578.512396694216</v>
      </c>
      <c r="N110" s="51">
        <f t="shared" si="87"/>
        <v>0</v>
      </c>
      <c r="O110" s="51">
        <f t="shared" si="87"/>
        <v>4958.6776859504134</v>
      </c>
      <c r="P110" s="51">
        <f t="shared" si="87"/>
        <v>0</v>
      </c>
      <c r="Q110" s="51">
        <f t="shared" si="87"/>
        <v>0</v>
      </c>
      <c r="R110" s="51">
        <f t="shared" si="87"/>
        <v>0</v>
      </c>
      <c r="S110" s="51">
        <f t="shared" si="87"/>
        <v>0</v>
      </c>
      <c r="T110" s="51">
        <f t="shared" si="86"/>
        <v>35537.190082644629</v>
      </c>
      <c r="U110" s="123"/>
      <c r="V110" s="127"/>
      <c r="W110" s="124"/>
    </row>
    <row r="111" spans="1:23" ht="31.5" customHeight="1" thickBot="1" x14ac:dyDescent="0.25">
      <c r="A111" s="42">
        <v>87</v>
      </c>
      <c r="B111" s="64" t="s">
        <v>413</v>
      </c>
      <c r="C111" s="42" t="s">
        <v>415</v>
      </c>
      <c r="D111" s="69" t="s">
        <v>414</v>
      </c>
      <c r="E111" s="119" t="s">
        <v>283</v>
      </c>
      <c r="F111" s="49">
        <v>1000</v>
      </c>
      <c r="G111" s="49"/>
      <c r="H111" s="49"/>
      <c r="I111" s="49"/>
      <c r="J111" s="49"/>
      <c r="K111" s="49"/>
      <c r="L111" s="49"/>
      <c r="M111" s="51">
        <f>F111/1.21</f>
        <v>826.44628099173553</v>
      </c>
      <c r="N111" s="51">
        <f t="shared" ref="N111:S111" si="88">G111/1.21</f>
        <v>0</v>
      </c>
      <c r="O111" s="51">
        <f t="shared" si="88"/>
        <v>0</v>
      </c>
      <c r="P111" s="51">
        <f t="shared" si="88"/>
        <v>0</v>
      </c>
      <c r="Q111" s="51">
        <f t="shared" si="88"/>
        <v>0</v>
      </c>
      <c r="R111" s="51">
        <f t="shared" si="88"/>
        <v>0</v>
      </c>
      <c r="S111" s="51">
        <f t="shared" si="88"/>
        <v>0</v>
      </c>
      <c r="T111" s="51">
        <f t="shared" si="86"/>
        <v>826.44628099173553</v>
      </c>
      <c r="U111" s="123" t="s">
        <v>72</v>
      </c>
      <c r="V111" s="131" t="s">
        <v>333</v>
      </c>
      <c r="W111" s="124" t="s">
        <v>337</v>
      </c>
    </row>
    <row r="112" spans="1:23" ht="31.5" customHeight="1" thickBot="1" x14ac:dyDescent="0.25">
      <c r="A112" s="42">
        <v>88</v>
      </c>
      <c r="B112" s="74"/>
      <c r="C112" s="42"/>
      <c r="D112" s="69" t="s">
        <v>416</v>
      </c>
      <c r="E112" s="119"/>
      <c r="F112" s="49">
        <f>SUM(F111)</f>
        <v>1000</v>
      </c>
      <c r="G112" s="49"/>
      <c r="H112" s="49"/>
      <c r="I112" s="49"/>
      <c r="J112" s="49"/>
      <c r="K112" s="49"/>
      <c r="L112" s="49"/>
      <c r="M112" s="51">
        <f t="shared" ref="M112:S112" si="89">SUM(M111)</f>
        <v>826.44628099173553</v>
      </c>
      <c r="N112" s="51">
        <f t="shared" si="89"/>
        <v>0</v>
      </c>
      <c r="O112" s="51">
        <f t="shared" si="89"/>
        <v>0</v>
      </c>
      <c r="P112" s="51">
        <f t="shared" si="89"/>
        <v>0</v>
      </c>
      <c r="Q112" s="51">
        <f t="shared" si="89"/>
        <v>0</v>
      </c>
      <c r="R112" s="51">
        <f t="shared" si="89"/>
        <v>0</v>
      </c>
      <c r="S112" s="51">
        <f t="shared" si="89"/>
        <v>0</v>
      </c>
      <c r="T112" s="51">
        <f t="shared" si="86"/>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0">F113/1.21</f>
        <v>14049.586776859505</v>
      </c>
      <c r="N113" s="51">
        <f t="shared" si="90"/>
        <v>0</v>
      </c>
      <c r="O113" s="51">
        <f t="shared" si="90"/>
        <v>0</v>
      </c>
      <c r="P113" s="51">
        <f t="shared" si="90"/>
        <v>0</v>
      </c>
      <c r="Q113" s="51">
        <f t="shared" si="90"/>
        <v>0</v>
      </c>
      <c r="R113" s="51">
        <f t="shared" si="90"/>
        <v>0</v>
      </c>
      <c r="S113" s="51">
        <f t="shared" si="90"/>
        <v>0</v>
      </c>
      <c r="T113" s="51">
        <f t="shared" si="86"/>
        <v>14049.586776859505</v>
      </c>
      <c r="U113" s="123" t="s">
        <v>72</v>
      </c>
      <c r="V113" s="132" t="s">
        <v>333</v>
      </c>
      <c r="W113" s="124" t="s">
        <v>335</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0"/>
        <v>49231.404958677689</v>
      </c>
      <c r="N114" s="51">
        <f t="shared" si="90"/>
        <v>0</v>
      </c>
      <c r="O114" s="51">
        <f t="shared" si="90"/>
        <v>0</v>
      </c>
      <c r="P114" s="51">
        <f t="shared" si="90"/>
        <v>0</v>
      </c>
      <c r="Q114" s="51">
        <f t="shared" si="90"/>
        <v>0</v>
      </c>
      <c r="R114" s="51">
        <f t="shared" si="90"/>
        <v>0</v>
      </c>
      <c r="S114" s="51">
        <f t="shared" si="90"/>
        <v>0</v>
      </c>
      <c r="T114" s="51">
        <f t="shared" si="86"/>
        <v>49231.404958677689</v>
      </c>
      <c r="U114" s="123" t="s">
        <v>72</v>
      </c>
      <c r="V114" s="132" t="s">
        <v>324</v>
      </c>
      <c r="W114" s="132" t="s">
        <v>326</v>
      </c>
    </row>
    <row r="115" spans="1:23" ht="31.5" customHeight="1" thickBot="1" x14ac:dyDescent="0.25">
      <c r="A115" s="42">
        <v>91</v>
      </c>
      <c r="B115" s="71" t="s">
        <v>203</v>
      </c>
      <c r="C115" s="158" t="s">
        <v>385</v>
      </c>
      <c r="D115" s="157" t="s">
        <v>340</v>
      </c>
      <c r="E115" s="135" t="s">
        <v>341</v>
      </c>
      <c r="F115" s="49">
        <v>22430</v>
      </c>
      <c r="G115" s="49"/>
      <c r="H115" s="49"/>
      <c r="I115" s="49"/>
      <c r="J115" s="49"/>
      <c r="K115" s="49"/>
      <c r="L115" s="49"/>
      <c r="M115" s="51">
        <f t="shared" si="90"/>
        <v>18537.190082644629</v>
      </c>
      <c r="N115" s="51">
        <f t="shared" si="90"/>
        <v>0</v>
      </c>
      <c r="O115" s="51">
        <f t="shared" si="90"/>
        <v>0</v>
      </c>
      <c r="P115" s="51">
        <f t="shared" si="90"/>
        <v>0</v>
      </c>
      <c r="Q115" s="51">
        <f t="shared" si="90"/>
        <v>0</v>
      </c>
      <c r="R115" s="51">
        <f t="shared" si="90"/>
        <v>0</v>
      </c>
      <c r="S115" s="51">
        <f t="shared" si="90"/>
        <v>0</v>
      </c>
      <c r="T115" s="51">
        <f t="shared" si="86"/>
        <v>18537.190082644629</v>
      </c>
      <c r="U115" s="123" t="s">
        <v>72</v>
      </c>
      <c r="V115" s="132" t="s">
        <v>333</v>
      </c>
      <c r="W115" s="132" t="s">
        <v>391</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1">F117/1.21</f>
        <v>12396.694214876034</v>
      </c>
      <c r="N117" s="51">
        <f t="shared" si="91"/>
        <v>0</v>
      </c>
      <c r="O117" s="51">
        <f t="shared" si="91"/>
        <v>0</v>
      </c>
      <c r="P117" s="51">
        <f t="shared" si="91"/>
        <v>0</v>
      </c>
      <c r="Q117" s="51">
        <f t="shared" si="91"/>
        <v>4132.2314049586776</v>
      </c>
      <c r="R117" s="51">
        <f t="shared" si="91"/>
        <v>0</v>
      </c>
      <c r="S117" s="51">
        <f t="shared" si="91"/>
        <v>0</v>
      </c>
      <c r="T117" s="51">
        <f t="shared" ref="T117:T134" si="92">SUM(M117:S117)</f>
        <v>16528.92561983471</v>
      </c>
      <c r="U117" s="123" t="s">
        <v>72</v>
      </c>
      <c r="V117" s="132" t="s">
        <v>323</v>
      </c>
      <c r="W117" s="133" t="s">
        <v>330</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1"/>
        <v>0</v>
      </c>
      <c r="N118" s="51">
        <f t="shared" si="91"/>
        <v>0</v>
      </c>
      <c r="O118" s="51">
        <f t="shared" si="91"/>
        <v>0</v>
      </c>
      <c r="P118" s="51">
        <f t="shared" si="91"/>
        <v>3305.7851239669421</v>
      </c>
      <c r="Q118" s="51">
        <f t="shared" si="91"/>
        <v>0</v>
      </c>
      <c r="R118" s="51">
        <f t="shared" si="91"/>
        <v>0</v>
      </c>
      <c r="S118" s="51">
        <f t="shared" si="91"/>
        <v>0</v>
      </c>
      <c r="T118" s="51">
        <f t="shared" si="92"/>
        <v>3305.7851239669421</v>
      </c>
      <c r="U118" s="123" t="s">
        <v>72</v>
      </c>
      <c r="V118" s="132" t="s">
        <v>323</v>
      </c>
      <c r="W118" s="132" t="s">
        <v>323</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1"/>
        <v>0</v>
      </c>
      <c r="N119" s="51">
        <f t="shared" si="91"/>
        <v>0</v>
      </c>
      <c r="O119" s="51">
        <f t="shared" si="91"/>
        <v>826.44628099173553</v>
      </c>
      <c r="P119" s="51">
        <f t="shared" si="91"/>
        <v>0</v>
      </c>
      <c r="Q119" s="51">
        <f t="shared" si="91"/>
        <v>0</v>
      </c>
      <c r="R119" s="51">
        <f t="shared" si="91"/>
        <v>0</v>
      </c>
      <c r="S119" s="51">
        <f t="shared" si="91"/>
        <v>0</v>
      </c>
      <c r="T119" s="51">
        <f t="shared" si="92"/>
        <v>826.44628099173553</v>
      </c>
      <c r="U119" s="123" t="s">
        <v>72</v>
      </c>
      <c r="V119" s="132" t="s">
        <v>333</v>
      </c>
      <c r="W119" s="121" t="s">
        <v>337</v>
      </c>
    </row>
    <row r="120" spans="1:23" ht="50.45" customHeight="1" thickBot="1" x14ac:dyDescent="0.25">
      <c r="A120" s="42">
        <v>96</v>
      </c>
      <c r="B120" s="38" t="s">
        <v>40</v>
      </c>
      <c r="C120" s="42">
        <v>69</v>
      </c>
      <c r="D120" s="69" t="s">
        <v>212</v>
      </c>
      <c r="E120" s="212" t="s">
        <v>213</v>
      </c>
      <c r="F120" s="49">
        <v>1000</v>
      </c>
      <c r="G120" s="49"/>
      <c r="H120" s="49"/>
      <c r="I120" s="49"/>
      <c r="J120" s="49"/>
      <c r="K120" s="49"/>
      <c r="L120" s="49"/>
      <c r="M120" s="51">
        <f t="shared" si="91"/>
        <v>826.44628099173553</v>
      </c>
      <c r="N120" s="51">
        <f t="shared" si="91"/>
        <v>0</v>
      </c>
      <c r="O120" s="51">
        <f t="shared" si="91"/>
        <v>0</v>
      </c>
      <c r="P120" s="51">
        <f t="shared" si="91"/>
        <v>0</v>
      </c>
      <c r="Q120" s="51">
        <f t="shared" si="91"/>
        <v>0</v>
      </c>
      <c r="R120" s="51">
        <f t="shared" si="91"/>
        <v>0</v>
      </c>
      <c r="S120" s="51">
        <f t="shared" si="91"/>
        <v>0</v>
      </c>
      <c r="T120" s="51">
        <f t="shared" si="92"/>
        <v>826.44628099173553</v>
      </c>
      <c r="U120" s="123" t="s">
        <v>72</v>
      </c>
      <c r="V120" s="132" t="s">
        <v>331</v>
      </c>
      <c r="W120" s="132" t="s">
        <v>329</v>
      </c>
    </row>
    <row r="121" spans="1:23" ht="49.5" customHeight="1" thickBot="1" x14ac:dyDescent="0.25">
      <c r="A121" s="42">
        <v>97</v>
      </c>
      <c r="B121" s="38" t="s">
        <v>40</v>
      </c>
      <c r="C121" s="42">
        <v>70</v>
      </c>
      <c r="D121" s="226" t="s">
        <v>319</v>
      </c>
      <c r="E121" s="216" t="s">
        <v>321</v>
      </c>
      <c r="F121" s="49">
        <v>10000</v>
      </c>
      <c r="G121" s="49"/>
      <c r="H121" s="49"/>
      <c r="I121" s="49"/>
      <c r="J121" s="49"/>
      <c r="K121" s="49"/>
      <c r="L121" s="49"/>
      <c r="M121" s="51">
        <f t="shared" ref="M121:M129" si="93">F121/1.21</f>
        <v>8264.4628099173551</v>
      </c>
      <c r="N121" s="51">
        <f t="shared" ref="N121:S121" si="94">G121/1.21</f>
        <v>0</v>
      </c>
      <c r="O121" s="51">
        <f t="shared" si="94"/>
        <v>0</v>
      </c>
      <c r="P121" s="51">
        <f t="shared" si="94"/>
        <v>0</v>
      </c>
      <c r="Q121" s="51">
        <f t="shared" si="94"/>
        <v>0</v>
      </c>
      <c r="R121" s="51">
        <f t="shared" si="94"/>
        <v>0</v>
      </c>
      <c r="S121" s="51">
        <f t="shared" si="94"/>
        <v>0</v>
      </c>
      <c r="T121" s="51">
        <f t="shared" si="92"/>
        <v>8264.4628099173551</v>
      </c>
      <c r="U121" s="123" t="s">
        <v>72</v>
      </c>
      <c r="V121" s="132" t="s">
        <v>327</v>
      </c>
      <c r="W121" s="132" t="s">
        <v>323</v>
      </c>
    </row>
    <row r="122" spans="1:23" ht="42" customHeight="1" thickBot="1" x14ac:dyDescent="0.25">
      <c r="A122" s="42">
        <v>98</v>
      </c>
      <c r="B122" s="38" t="s">
        <v>40</v>
      </c>
      <c r="C122" s="42">
        <v>71</v>
      </c>
      <c r="D122" s="136" t="s">
        <v>285</v>
      </c>
      <c r="E122" s="119" t="s">
        <v>292</v>
      </c>
      <c r="F122" s="49">
        <v>0</v>
      </c>
      <c r="G122" s="49"/>
      <c r="H122" s="49"/>
      <c r="I122" s="49"/>
      <c r="J122" s="49"/>
      <c r="K122" s="49"/>
      <c r="L122" s="49"/>
      <c r="M122" s="51">
        <f t="shared" si="93"/>
        <v>0</v>
      </c>
      <c r="N122" s="51">
        <f t="shared" ref="N122:S129" si="95">G122/1.21</f>
        <v>0</v>
      </c>
      <c r="O122" s="51">
        <f t="shared" si="95"/>
        <v>0</v>
      </c>
      <c r="P122" s="51">
        <f t="shared" si="95"/>
        <v>0</v>
      </c>
      <c r="Q122" s="51">
        <f t="shared" si="95"/>
        <v>0</v>
      </c>
      <c r="R122" s="51">
        <f t="shared" si="95"/>
        <v>0</v>
      </c>
      <c r="S122" s="51">
        <f t="shared" si="95"/>
        <v>0</v>
      </c>
      <c r="T122" s="51">
        <f t="shared" si="92"/>
        <v>0</v>
      </c>
      <c r="U122" s="123" t="s">
        <v>72</v>
      </c>
      <c r="V122" s="132"/>
      <c r="W122" s="132"/>
    </row>
    <row r="123" spans="1:23" ht="42" customHeight="1" thickBot="1" x14ac:dyDescent="0.25">
      <c r="A123" s="42">
        <v>99</v>
      </c>
      <c r="B123" s="38" t="s">
        <v>40</v>
      </c>
      <c r="C123" s="42">
        <v>72</v>
      </c>
      <c r="D123" s="136" t="s">
        <v>320</v>
      </c>
      <c r="E123" s="212" t="s">
        <v>167</v>
      </c>
      <c r="F123" s="49">
        <v>15000</v>
      </c>
      <c r="G123" s="49"/>
      <c r="H123" s="49"/>
      <c r="I123" s="49"/>
      <c r="J123" s="49"/>
      <c r="K123" s="49"/>
      <c r="L123" s="49"/>
      <c r="M123" s="51">
        <f t="shared" si="93"/>
        <v>12396.694214876034</v>
      </c>
      <c r="N123" s="51">
        <f t="shared" si="95"/>
        <v>0</v>
      </c>
      <c r="O123" s="51">
        <f t="shared" si="95"/>
        <v>0</v>
      </c>
      <c r="P123" s="51">
        <f t="shared" si="95"/>
        <v>0</v>
      </c>
      <c r="Q123" s="51">
        <f t="shared" si="95"/>
        <v>0</v>
      </c>
      <c r="R123" s="51">
        <f t="shared" si="95"/>
        <v>0</v>
      </c>
      <c r="S123" s="51">
        <f t="shared" si="95"/>
        <v>0</v>
      </c>
      <c r="T123" s="51">
        <f t="shared" si="92"/>
        <v>12396.694214876034</v>
      </c>
      <c r="U123" s="123" t="s">
        <v>72</v>
      </c>
      <c r="V123" s="132" t="s">
        <v>323</v>
      </c>
      <c r="W123" s="132" t="s">
        <v>338</v>
      </c>
    </row>
    <row r="124" spans="1:23" ht="60.75" customHeight="1" thickBot="1" x14ac:dyDescent="0.25">
      <c r="A124" s="42">
        <v>100</v>
      </c>
      <c r="B124" s="38" t="s">
        <v>40</v>
      </c>
      <c r="C124" s="42">
        <v>73</v>
      </c>
      <c r="D124" s="69" t="s">
        <v>317</v>
      </c>
      <c r="E124" s="216" t="s">
        <v>167</v>
      </c>
      <c r="F124" s="49">
        <v>15000</v>
      </c>
      <c r="G124" s="49"/>
      <c r="H124" s="49"/>
      <c r="I124" s="49"/>
      <c r="J124" s="49"/>
      <c r="K124" s="49"/>
      <c r="L124" s="49"/>
      <c r="M124" s="51">
        <f t="shared" si="93"/>
        <v>12396.694214876034</v>
      </c>
      <c r="N124" s="51">
        <f t="shared" si="95"/>
        <v>0</v>
      </c>
      <c r="O124" s="51">
        <f t="shared" si="95"/>
        <v>0</v>
      </c>
      <c r="P124" s="51">
        <f t="shared" si="95"/>
        <v>0</v>
      </c>
      <c r="Q124" s="51">
        <f t="shared" si="95"/>
        <v>0</v>
      </c>
      <c r="R124" s="51">
        <f t="shared" si="95"/>
        <v>0</v>
      </c>
      <c r="S124" s="51">
        <f t="shared" si="95"/>
        <v>0</v>
      </c>
      <c r="T124" s="51">
        <f t="shared" si="92"/>
        <v>12396.694214876034</v>
      </c>
      <c r="U124" s="123" t="s">
        <v>72</v>
      </c>
      <c r="V124" s="132" t="s">
        <v>332</v>
      </c>
      <c r="W124" s="132" t="s">
        <v>332</v>
      </c>
    </row>
    <row r="125" spans="1:23" ht="39.75" customHeight="1" thickBot="1" x14ac:dyDescent="0.25">
      <c r="A125" s="42">
        <v>101</v>
      </c>
      <c r="B125" s="38" t="s">
        <v>40</v>
      </c>
      <c r="C125" s="42">
        <v>74</v>
      </c>
      <c r="D125" s="157" t="s">
        <v>208</v>
      </c>
      <c r="E125" s="135" t="s">
        <v>209</v>
      </c>
      <c r="F125" s="49">
        <v>5000</v>
      </c>
      <c r="G125" s="49"/>
      <c r="H125" s="49"/>
      <c r="I125" s="49"/>
      <c r="J125" s="49"/>
      <c r="K125" s="49"/>
      <c r="L125" s="49"/>
      <c r="M125" s="51">
        <f t="shared" si="93"/>
        <v>4132.2314049586776</v>
      </c>
      <c r="N125" s="51">
        <f t="shared" si="95"/>
        <v>0</v>
      </c>
      <c r="O125" s="51">
        <f t="shared" si="95"/>
        <v>0</v>
      </c>
      <c r="P125" s="51">
        <f t="shared" si="95"/>
        <v>0</v>
      </c>
      <c r="Q125" s="51">
        <f t="shared" si="95"/>
        <v>0</v>
      </c>
      <c r="R125" s="51">
        <f t="shared" si="95"/>
        <v>0</v>
      </c>
      <c r="S125" s="51">
        <f t="shared" si="95"/>
        <v>0</v>
      </c>
      <c r="T125" s="51">
        <f t="shared" si="92"/>
        <v>4132.2314049586776</v>
      </c>
      <c r="U125" s="123" t="s">
        <v>72</v>
      </c>
      <c r="V125" s="132" t="s">
        <v>333</v>
      </c>
      <c r="W125" s="132" t="s">
        <v>337</v>
      </c>
    </row>
    <row r="126" spans="1:23" ht="37.5" customHeight="1" thickBot="1" x14ac:dyDescent="0.25">
      <c r="A126" s="42">
        <v>102</v>
      </c>
      <c r="B126" s="38" t="s">
        <v>40</v>
      </c>
      <c r="C126" s="42">
        <v>75</v>
      </c>
      <c r="D126" s="69" t="s">
        <v>286</v>
      </c>
      <c r="E126" s="181" t="s">
        <v>314</v>
      </c>
      <c r="F126" s="49">
        <v>10000</v>
      </c>
      <c r="G126" s="49"/>
      <c r="H126" s="49"/>
      <c r="I126" s="49"/>
      <c r="J126" s="49"/>
      <c r="K126" s="49"/>
      <c r="L126" s="49"/>
      <c r="M126" s="51">
        <f t="shared" si="93"/>
        <v>8264.4628099173551</v>
      </c>
      <c r="N126" s="51">
        <f t="shared" si="95"/>
        <v>0</v>
      </c>
      <c r="O126" s="51">
        <f t="shared" si="95"/>
        <v>0</v>
      </c>
      <c r="P126" s="51">
        <f t="shared" si="95"/>
        <v>0</v>
      </c>
      <c r="Q126" s="51">
        <f t="shared" si="95"/>
        <v>0</v>
      </c>
      <c r="R126" s="51">
        <f t="shared" si="95"/>
        <v>0</v>
      </c>
      <c r="S126" s="51">
        <f t="shared" si="95"/>
        <v>0</v>
      </c>
      <c r="T126" s="51">
        <f t="shared" si="92"/>
        <v>8264.4628099173551</v>
      </c>
      <c r="U126" s="123" t="s">
        <v>72</v>
      </c>
      <c r="V126" s="132" t="s">
        <v>330</v>
      </c>
      <c r="W126" s="132" t="s">
        <v>332</v>
      </c>
    </row>
    <row r="127" spans="1:23" ht="64.5" customHeight="1" thickBot="1" x14ac:dyDescent="0.25">
      <c r="A127" s="42">
        <v>103</v>
      </c>
      <c r="B127" s="38" t="s">
        <v>40</v>
      </c>
      <c r="C127" s="42">
        <v>76</v>
      </c>
      <c r="D127" s="69" t="s">
        <v>318</v>
      </c>
      <c r="E127" s="216" t="s">
        <v>322</v>
      </c>
      <c r="F127" s="49">
        <v>10000</v>
      </c>
      <c r="G127" s="49"/>
      <c r="H127" s="49"/>
      <c r="I127" s="49"/>
      <c r="J127" s="49"/>
      <c r="K127" s="49"/>
      <c r="L127" s="49"/>
      <c r="M127" s="51">
        <f t="shared" si="93"/>
        <v>8264.4628099173551</v>
      </c>
      <c r="N127" s="51">
        <f t="shared" si="95"/>
        <v>0</v>
      </c>
      <c r="O127" s="51">
        <f t="shared" si="95"/>
        <v>0</v>
      </c>
      <c r="P127" s="51">
        <f t="shared" si="95"/>
        <v>0</v>
      </c>
      <c r="Q127" s="51">
        <f t="shared" si="95"/>
        <v>0</v>
      </c>
      <c r="R127" s="51">
        <f t="shared" si="95"/>
        <v>0</v>
      </c>
      <c r="S127" s="51">
        <f t="shared" si="95"/>
        <v>0</v>
      </c>
      <c r="T127" s="51">
        <f t="shared" si="92"/>
        <v>8264.4628099173551</v>
      </c>
      <c r="U127" s="123" t="s">
        <v>72</v>
      </c>
      <c r="V127" s="132" t="s">
        <v>332</v>
      </c>
      <c r="W127" s="132" t="s">
        <v>326</v>
      </c>
    </row>
    <row r="128" spans="1:23" ht="36" customHeight="1" thickBot="1" x14ac:dyDescent="0.25">
      <c r="A128" s="42">
        <v>104</v>
      </c>
      <c r="B128" s="38" t="s">
        <v>40</v>
      </c>
      <c r="C128" s="42">
        <v>77</v>
      </c>
      <c r="D128" s="136" t="s">
        <v>287</v>
      </c>
      <c r="E128" s="119" t="s">
        <v>291</v>
      </c>
      <c r="F128" s="49">
        <v>5000</v>
      </c>
      <c r="G128" s="49"/>
      <c r="H128" s="49"/>
      <c r="I128" s="49"/>
      <c r="J128" s="49"/>
      <c r="K128" s="49"/>
      <c r="L128" s="49"/>
      <c r="M128" s="51">
        <f t="shared" si="93"/>
        <v>4132.2314049586776</v>
      </c>
      <c r="N128" s="51">
        <f t="shared" si="95"/>
        <v>0</v>
      </c>
      <c r="O128" s="51">
        <f t="shared" si="95"/>
        <v>0</v>
      </c>
      <c r="P128" s="51">
        <f t="shared" si="95"/>
        <v>0</v>
      </c>
      <c r="Q128" s="51">
        <f t="shared" si="95"/>
        <v>0</v>
      </c>
      <c r="R128" s="51">
        <f t="shared" si="95"/>
        <v>0</v>
      </c>
      <c r="S128" s="51">
        <f t="shared" si="95"/>
        <v>0</v>
      </c>
      <c r="T128" s="51">
        <f t="shared" si="92"/>
        <v>4132.2314049586776</v>
      </c>
      <c r="U128" s="123" t="s">
        <v>72</v>
      </c>
      <c r="V128" s="132" t="s">
        <v>323</v>
      </c>
      <c r="W128" s="132" t="s">
        <v>326</v>
      </c>
    </row>
    <row r="129" spans="1:26" ht="120" customHeight="1" thickBot="1" x14ac:dyDescent="0.25">
      <c r="A129" s="42">
        <v>105</v>
      </c>
      <c r="B129" s="38" t="s">
        <v>40</v>
      </c>
      <c r="C129" s="42" t="s">
        <v>394</v>
      </c>
      <c r="D129" s="143" t="s">
        <v>395</v>
      </c>
      <c r="E129" s="119" t="s">
        <v>410</v>
      </c>
      <c r="F129" s="49">
        <v>35000</v>
      </c>
      <c r="G129" s="49"/>
      <c r="H129" s="49"/>
      <c r="I129" s="49"/>
      <c r="J129" s="49"/>
      <c r="K129" s="49"/>
      <c r="L129" s="49"/>
      <c r="M129" s="51">
        <f t="shared" si="93"/>
        <v>28925.619834710746</v>
      </c>
      <c r="N129" s="51">
        <f t="shared" si="95"/>
        <v>0</v>
      </c>
      <c r="O129" s="51">
        <f t="shared" si="95"/>
        <v>0</v>
      </c>
      <c r="P129" s="51">
        <f t="shared" si="95"/>
        <v>0</v>
      </c>
      <c r="Q129" s="51">
        <f t="shared" si="95"/>
        <v>0</v>
      </c>
      <c r="R129" s="51">
        <f t="shared" si="95"/>
        <v>0</v>
      </c>
      <c r="S129" s="51">
        <f t="shared" si="95"/>
        <v>0</v>
      </c>
      <c r="T129" s="51">
        <f t="shared" si="92"/>
        <v>28925.619834710746</v>
      </c>
      <c r="U129" s="123" t="s">
        <v>72</v>
      </c>
      <c r="V129" s="132" t="s">
        <v>331</v>
      </c>
      <c r="W129" s="132" t="s">
        <v>324</v>
      </c>
    </row>
    <row r="130" spans="1:26" ht="47.25" customHeight="1" thickBot="1" x14ac:dyDescent="0.25">
      <c r="A130" s="42">
        <v>106</v>
      </c>
      <c r="B130" s="38" t="s">
        <v>40</v>
      </c>
      <c r="C130" s="42" t="s">
        <v>396</v>
      </c>
      <c r="D130" s="136" t="s">
        <v>397</v>
      </c>
      <c r="E130" s="119" t="s">
        <v>408</v>
      </c>
      <c r="F130" s="49">
        <v>2000</v>
      </c>
      <c r="G130" s="49"/>
      <c r="H130" s="49"/>
      <c r="I130" s="49"/>
      <c r="J130" s="49"/>
      <c r="K130" s="49"/>
      <c r="L130" s="49"/>
      <c r="M130" s="51">
        <f t="shared" ref="M130:M133" si="96">F130/1.21</f>
        <v>1652.8925619834711</v>
      </c>
      <c r="N130" s="51">
        <f t="shared" ref="N130:N133" si="97">G130/1.21</f>
        <v>0</v>
      </c>
      <c r="O130" s="51">
        <f t="shared" ref="O130:O133" si="98">H130/1.21</f>
        <v>0</v>
      </c>
      <c r="P130" s="51">
        <f t="shared" ref="P130:P133" si="99">I130/1.21</f>
        <v>0</v>
      </c>
      <c r="Q130" s="51">
        <f t="shared" ref="Q130:Q133" si="100">J130/1.21</f>
        <v>0</v>
      </c>
      <c r="R130" s="51">
        <f t="shared" ref="R130:R133" si="101">K130/1.21</f>
        <v>0</v>
      </c>
      <c r="S130" s="51">
        <f t="shared" ref="S130:S133" si="102">L130/1.21</f>
        <v>0</v>
      </c>
      <c r="T130" s="51">
        <f t="shared" si="92"/>
        <v>1652.8925619834711</v>
      </c>
      <c r="U130" s="123" t="s">
        <v>72</v>
      </c>
      <c r="V130" s="132" t="s">
        <v>405</v>
      </c>
      <c r="W130" s="132" t="s">
        <v>330</v>
      </c>
    </row>
    <row r="131" spans="1:26" ht="44.25" customHeight="1" thickBot="1" x14ac:dyDescent="0.25">
      <c r="A131" s="42">
        <v>107</v>
      </c>
      <c r="B131" s="38" t="s">
        <v>40</v>
      </c>
      <c r="C131" s="42" t="s">
        <v>398</v>
      </c>
      <c r="D131" s="136" t="s">
        <v>399</v>
      </c>
      <c r="E131" s="119" t="s">
        <v>293</v>
      </c>
      <c r="F131" s="49">
        <v>1000</v>
      </c>
      <c r="G131" s="49"/>
      <c r="H131" s="49"/>
      <c r="I131" s="49"/>
      <c r="J131" s="49"/>
      <c r="K131" s="49"/>
      <c r="L131" s="49"/>
      <c r="M131" s="51">
        <f t="shared" si="96"/>
        <v>826.44628099173553</v>
      </c>
      <c r="N131" s="51">
        <f t="shared" si="97"/>
        <v>0</v>
      </c>
      <c r="O131" s="51">
        <f t="shared" si="98"/>
        <v>0</v>
      </c>
      <c r="P131" s="51">
        <f t="shared" si="99"/>
        <v>0</v>
      </c>
      <c r="Q131" s="51">
        <f t="shared" si="100"/>
        <v>0</v>
      </c>
      <c r="R131" s="51">
        <f t="shared" si="101"/>
        <v>0</v>
      </c>
      <c r="S131" s="51">
        <f t="shared" si="102"/>
        <v>0</v>
      </c>
      <c r="T131" s="51">
        <f t="shared" si="92"/>
        <v>826.44628099173553</v>
      </c>
      <c r="U131" s="123" t="s">
        <v>72</v>
      </c>
      <c r="V131" s="132" t="s">
        <v>323</v>
      </c>
      <c r="W131" s="132" t="s">
        <v>323</v>
      </c>
    </row>
    <row r="132" spans="1:26" ht="43.5" customHeight="1" thickBot="1" x14ac:dyDescent="0.25">
      <c r="A132" s="42">
        <v>108</v>
      </c>
      <c r="B132" s="38" t="s">
        <v>40</v>
      </c>
      <c r="C132" s="42" t="s">
        <v>400</v>
      </c>
      <c r="D132" s="136" t="s">
        <v>401</v>
      </c>
      <c r="E132" s="119" t="s">
        <v>409</v>
      </c>
      <c r="F132" s="49">
        <v>0</v>
      </c>
      <c r="G132" s="49"/>
      <c r="H132" s="49"/>
      <c r="I132" s="49"/>
      <c r="J132" s="49"/>
      <c r="K132" s="49"/>
      <c r="L132" s="49"/>
      <c r="M132" s="51">
        <f t="shared" si="96"/>
        <v>0</v>
      </c>
      <c r="N132" s="51">
        <f t="shared" si="97"/>
        <v>0</v>
      </c>
      <c r="O132" s="51">
        <f t="shared" si="98"/>
        <v>0</v>
      </c>
      <c r="P132" s="51">
        <f t="shared" si="99"/>
        <v>0</v>
      </c>
      <c r="Q132" s="51">
        <f t="shared" si="100"/>
        <v>0</v>
      </c>
      <c r="R132" s="51">
        <f t="shared" si="101"/>
        <v>0</v>
      </c>
      <c r="S132" s="51">
        <f t="shared" si="102"/>
        <v>0</v>
      </c>
      <c r="T132" s="51">
        <f t="shared" si="92"/>
        <v>0</v>
      </c>
      <c r="U132" s="123" t="s">
        <v>72</v>
      </c>
      <c r="V132" s="132"/>
      <c r="W132" s="132"/>
    </row>
    <row r="133" spans="1:26" ht="58.5" customHeight="1" thickBot="1" x14ac:dyDescent="0.25">
      <c r="A133" s="42">
        <v>109</v>
      </c>
      <c r="B133" s="38" t="s">
        <v>40</v>
      </c>
      <c r="C133" s="42" t="s">
        <v>402</v>
      </c>
      <c r="D133" s="136" t="s">
        <v>403</v>
      </c>
      <c r="E133" s="119" t="s">
        <v>409</v>
      </c>
      <c r="F133" s="49">
        <v>10000</v>
      </c>
      <c r="G133" s="49"/>
      <c r="H133" s="49"/>
      <c r="I133" s="49"/>
      <c r="J133" s="49"/>
      <c r="K133" s="49"/>
      <c r="L133" s="49"/>
      <c r="M133" s="51">
        <f t="shared" si="96"/>
        <v>8264.4628099173551</v>
      </c>
      <c r="N133" s="51">
        <f t="shared" si="97"/>
        <v>0</v>
      </c>
      <c r="O133" s="51">
        <f t="shared" si="98"/>
        <v>0</v>
      </c>
      <c r="P133" s="51">
        <f t="shared" si="99"/>
        <v>0</v>
      </c>
      <c r="Q133" s="51">
        <f t="shared" si="100"/>
        <v>0</v>
      </c>
      <c r="R133" s="51">
        <f t="shared" si="101"/>
        <v>0</v>
      </c>
      <c r="S133" s="51">
        <f t="shared" si="102"/>
        <v>0</v>
      </c>
      <c r="T133" s="51">
        <f t="shared" si="92"/>
        <v>8264.4628099173551</v>
      </c>
      <c r="U133" s="123" t="s">
        <v>72</v>
      </c>
      <c r="V133" s="132" t="s">
        <v>323</v>
      </c>
      <c r="W133" s="132" t="s">
        <v>330</v>
      </c>
    </row>
    <row r="134" spans="1:26" ht="28.5" customHeight="1" thickBot="1" x14ac:dyDescent="0.25">
      <c r="A134" s="42">
        <v>110</v>
      </c>
      <c r="B134" s="38"/>
      <c r="C134" s="42"/>
      <c r="D134" s="92" t="s">
        <v>214</v>
      </c>
      <c r="E134" s="119"/>
      <c r="F134" s="49"/>
      <c r="G134" s="49"/>
      <c r="H134" s="49"/>
      <c r="I134" s="49"/>
      <c r="J134" s="49"/>
      <c r="K134" s="49"/>
      <c r="L134" s="49"/>
      <c r="M134" s="51">
        <f>SUM(M117:M133)</f>
        <v>110743.80165289257</v>
      </c>
      <c r="N134" s="51">
        <f t="shared" ref="N134:S134" si="103">SUM(N117:N128)</f>
        <v>0</v>
      </c>
      <c r="O134" s="51">
        <f t="shared" si="103"/>
        <v>826.44628099173553</v>
      </c>
      <c r="P134" s="51">
        <f t="shared" si="103"/>
        <v>3305.7851239669421</v>
      </c>
      <c r="Q134" s="51">
        <f t="shared" si="103"/>
        <v>4132.2314049586776</v>
      </c>
      <c r="R134" s="51">
        <f t="shared" si="103"/>
        <v>0</v>
      </c>
      <c r="S134" s="51">
        <f t="shared" si="103"/>
        <v>0</v>
      </c>
      <c r="T134" s="51">
        <f t="shared" si="92"/>
        <v>119008.26446280991</v>
      </c>
      <c r="U134" s="123"/>
      <c r="V134" s="132"/>
      <c r="W134" s="132"/>
    </row>
    <row r="135" spans="1:26"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769101.03491921665</v>
      </c>
      <c r="N135" s="51">
        <f t="shared" ref="N135:T135" si="104">N26+N28+N30+N33+N37+N41+N46+N91+N93+N95+N99+N101+N103+N105+N107+N110+N113+N114+N115+N134</f>
        <v>270679.77067977068</v>
      </c>
      <c r="O135" s="51">
        <f t="shared" si="104"/>
        <v>516375.01102741738</v>
      </c>
      <c r="P135" s="51">
        <f t="shared" si="104"/>
        <v>48306.15739706649</v>
      </c>
      <c r="Q135" s="51">
        <f t="shared" si="104"/>
        <v>57285.384558111837</v>
      </c>
      <c r="R135" s="51">
        <f t="shared" si="104"/>
        <v>171357.49542166662</v>
      </c>
      <c r="S135" s="51">
        <f t="shared" si="104"/>
        <v>242997.542997543</v>
      </c>
      <c r="T135" s="51">
        <f t="shared" si="104"/>
        <v>2076102.3970007929</v>
      </c>
      <c r="U135" s="128"/>
      <c r="V135" s="126"/>
      <c r="W135" s="122"/>
    </row>
    <row r="136" spans="1:26" ht="25.5" customHeight="1" thickBot="1" x14ac:dyDescent="0.25">
      <c r="A136" s="42">
        <v>112</v>
      </c>
      <c r="B136" s="38"/>
      <c r="C136" s="42"/>
      <c r="D136" s="69" t="s">
        <v>216</v>
      </c>
      <c r="E136" s="119"/>
      <c r="F136" s="49"/>
      <c r="G136" s="139"/>
      <c r="H136" s="139"/>
      <c r="I136" s="139"/>
      <c r="J136" s="139"/>
      <c r="K136" s="139"/>
      <c r="L136" s="139"/>
      <c r="M136" s="185"/>
      <c r="N136" s="103"/>
      <c r="O136" s="185"/>
      <c r="P136" s="185"/>
      <c r="Q136" s="103"/>
      <c r="R136" s="185"/>
      <c r="S136" s="103"/>
      <c r="T136" s="51"/>
      <c r="U136" s="128"/>
      <c r="V136" s="126"/>
      <c r="W136" s="122"/>
    </row>
    <row r="137" spans="1:26" ht="98.25" customHeight="1" thickBot="1" x14ac:dyDescent="0.25">
      <c r="A137" s="42">
        <v>113</v>
      </c>
      <c r="B137" s="42" t="s">
        <v>46</v>
      </c>
      <c r="C137" s="42">
        <v>78</v>
      </c>
      <c r="D137" s="69" t="s">
        <v>218</v>
      </c>
      <c r="E137" s="184"/>
      <c r="F137" s="49">
        <v>31450.46</v>
      </c>
      <c r="G137" s="139"/>
      <c r="H137" s="139"/>
      <c r="I137" s="139"/>
      <c r="J137" s="139"/>
      <c r="K137" s="139"/>
      <c r="L137" s="139"/>
      <c r="M137" s="51">
        <f>F137/1.21</f>
        <v>25992.115702479339</v>
      </c>
      <c r="N137" s="51">
        <f t="shared" ref="M137:S139" si="105">G137/1.19</f>
        <v>0</v>
      </c>
      <c r="O137" s="51">
        <f t="shared" si="105"/>
        <v>0</v>
      </c>
      <c r="P137" s="51">
        <f t="shared" si="105"/>
        <v>0</v>
      </c>
      <c r="Q137" s="51">
        <f t="shared" si="105"/>
        <v>0</v>
      </c>
      <c r="R137" s="51">
        <f t="shared" si="105"/>
        <v>0</v>
      </c>
      <c r="S137" s="51">
        <f t="shared" si="105"/>
        <v>0</v>
      </c>
      <c r="T137" s="51">
        <f t="shared" ref="T137:T152" si="106">SUM(M137:S137)</f>
        <v>25992.115702479339</v>
      </c>
      <c r="U137" s="123" t="s">
        <v>217</v>
      </c>
      <c r="V137" s="132"/>
      <c r="W137" s="132"/>
    </row>
    <row r="138" spans="1:26" ht="98.25" customHeight="1" thickBot="1" x14ac:dyDescent="0.25">
      <c r="A138" s="42">
        <v>114</v>
      </c>
      <c r="B138" s="42" t="s">
        <v>46</v>
      </c>
      <c r="C138" s="42">
        <v>79</v>
      </c>
      <c r="D138" s="69" t="s">
        <v>236</v>
      </c>
      <c r="E138" s="212" t="s">
        <v>296</v>
      </c>
      <c r="F138" s="49">
        <v>3000</v>
      </c>
      <c r="G138" s="139"/>
      <c r="H138" s="139"/>
      <c r="I138" s="139"/>
      <c r="J138" s="139"/>
      <c r="K138" s="139"/>
      <c r="L138" s="139"/>
      <c r="M138" s="51">
        <f>F138/1.21</f>
        <v>2479.3388429752067</v>
      </c>
      <c r="N138" s="51">
        <f t="shared" si="105"/>
        <v>0</v>
      </c>
      <c r="O138" s="51">
        <f t="shared" si="105"/>
        <v>0</v>
      </c>
      <c r="P138" s="51">
        <f t="shared" si="105"/>
        <v>0</v>
      </c>
      <c r="Q138" s="51">
        <f t="shared" si="105"/>
        <v>0</v>
      </c>
      <c r="R138" s="51">
        <f t="shared" si="105"/>
        <v>0</v>
      </c>
      <c r="S138" s="51">
        <f t="shared" si="105"/>
        <v>0</v>
      </c>
      <c r="T138" s="51">
        <f t="shared" si="106"/>
        <v>2479.3388429752067</v>
      </c>
      <c r="U138" s="123" t="s">
        <v>217</v>
      </c>
      <c r="V138" s="132" t="s">
        <v>330</v>
      </c>
      <c r="W138" s="132" t="s">
        <v>330</v>
      </c>
    </row>
    <row r="139" spans="1:26" ht="68.25" customHeight="1" thickBot="1" x14ac:dyDescent="0.25">
      <c r="A139" s="42">
        <v>115</v>
      </c>
      <c r="B139" s="42" t="s">
        <v>46</v>
      </c>
      <c r="C139" s="42">
        <v>80</v>
      </c>
      <c r="D139" s="69" t="s">
        <v>262</v>
      </c>
      <c r="E139" s="212"/>
      <c r="F139" s="49">
        <v>0</v>
      </c>
      <c r="G139" s="139"/>
      <c r="H139" s="139"/>
      <c r="I139" s="139"/>
      <c r="J139" s="139"/>
      <c r="K139" s="139"/>
      <c r="L139" s="139"/>
      <c r="M139" s="51">
        <f t="shared" si="105"/>
        <v>0</v>
      </c>
      <c r="N139" s="51">
        <f t="shared" si="105"/>
        <v>0</v>
      </c>
      <c r="O139" s="51">
        <f t="shared" si="105"/>
        <v>0</v>
      </c>
      <c r="P139" s="51">
        <f t="shared" si="105"/>
        <v>0</v>
      </c>
      <c r="Q139" s="51">
        <f t="shared" si="105"/>
        <v>0</v>
      </c>
      <c r="R139" s="51">
        <f t="shared" si="105"/>
        <v>0</v>
      </c>
      <c r="S139" s="51">
        <f t="shared" si="105"/>
        <v>0</v>
      </c>
      <c r="T139" s="51">
        <f t="shared" si="106"/>
        <v>0</v>
      </c>
      <c r="U139" s="123" t="s">
        <v>217</v>
      </c>
      <c r="V139" s="179"/>
      <c r="W139" s="132"/>
    </row>
    <row r="140" spans="1:26" ht="60.75" customHeight="1" thickBot="1" x14ac:dyDescent="0.25">
      <c r="A140" s="42">
        <v>116</v>
      </c>
      <c r="B140" s="42" t="s">
        <v>46</v>
      </c>
      <c r="C140" s="42">
        <v>81</v>
      </c>
      <c r="D140" s="201" t="s">
        <v>259</v>
      </c>
      <c r="E140" s="216" t="s">
        <v>258</v>
      </c>
      <c r="F140" s="191">
        <v>27053.4</v>
      </c>
      <c r="G140" s="49"/>
      <c r="H140" s="49"/>
      <c r="I140" s="82"/>
      <c r="J140" s="49"/>
      <c r="K140" s="49"/>
      <c r="L140" s="49"/>
      <c r="M140" s="51">
        <f t="shared" ref="M140:M152" si="107">F140/1.21</f>
        <v>22358.18181818182</v>
      </c>
      <c r="N140" s="51">
        <f t="shared" ref="N140:N152" si="108">G140/1.21</f>
        <v>0</v>
      </c>
      <c r="O140" s="51">
        <f t="shared" ref="O140:O152" si="109">H140/1.21</f>
        <v>0</v>
      </c>
      <c r="P140" s="51">
        <f t="shared" ref="P140:P152" si="110">I140/1.21</f>
        <v>0</v>
      </c>
      <c r="Q140" s="51">
        <f t="shared" ref="Q140:Q152" si="111">J140/1.21</f>
        <v>0</v>
      </c>
      <c r="R140" s="51">
        <f t="shared" ref="R140:R152" si="112">K140/1.21</f>
        <v>0</v>
      </c>
      <c r="S140" s="51">
        <f t="shared" ref="S140:S152" si="113">L140/1.21</f>
        <v>0</v>
      </c>
      <c r="T140" s="51">
        <f t="shared" si="106"/>
        <v>22358.18181818182</v>
      </c>
      <c r="U140" s="123" t="s">
        <v>72</v>
      </c>
      <c r="V140" s="286" t="s">
        <v>276</v>
      </c>
      <c r="W140" s="287"/>
    </row>
    <row r="141" spans="1:26" ht="84.75" customHeight="1" thickBot="1" x14ac:dyDescent="0.25">
      <c r="A141" s="42">
        <v>117</v>
      </c>
      <c r="B141" s="42" t="s">
        <v>46</v>
      </c>
      <c r="C141" s="42">
        <v>82</v>
      </c>
      <c r="D141" s="187" t="s">
        <v>349</v>
      </c>
      <c r="E141" s="135" t="s">
        <v>359</v>
      </c>
      <c r="F141" s="210">
        <v>0</v>
      </c>
      <c r="G141" s="49"/>
      <c r="H141" s="49"/>
      <c r="I141" s="82"/>
      <c r="J141" s="49"/>
      <c r="K141" s="49"/>
      <c r="L141" s="49"/>
      <c r="M141" s="51">
        <f t="shared" si="107"/>
        <v>0</v>
      </c>
      <c r="N141" s="51">
        <f t="shared" si="108"/>
        <v>0</v>
      </c>
      <c r="O141" s="51">
        <f t="shared" si="109"/>
        <v>0</v>
      </c>
      <c r="P141" s="51">
        <f t="shared" si="110"/>
        <v>0</v>
      </c>
      <c r="Q141" s="51">
        <f t="shared" si="111"/>
        <v>0</v>
      </c>
      <c r="R141" s="51">
        <f t="shared" si="112"/>
        <v>0</v>
      </c>
      <c r="S141" s="51">
        <f t="shared" si="113"/>
        <v>0</v>
      </c>
      <c r="T141" s="51">
        <f t="shared" si="106"/>
        <v>0</v>
      </c>
      <c r="U141" s="123" t="s">
        <v>72</v>
      </c>
      <c r="V141" s="132"/>
      <c r="W141" s="132"/>
    </row>
    <row r="142" spans="1:26" ht="64.5" customHeight="1" thickBot="1" x14ac:dyDescent="0.3">
      <c r="A142" s="42">
        <v>118</v>
      </c>
      <c r="B142" s="42" t="s">
        <v>46</v>
      </c>
      <c r="C142" s="42" t="s">
        <v>418</v>
      </c>
      <c r="D142" s="225" t="s">
        <v>355</v>
      </c>
      <c r="E142" s="212" t="s">
        <v>365</v>
      </c>
      <c r="F142" s="210">
        <v>60000</v>
      </c>
      <c r="G142" s="49"/>
      <c r="H142" s="49"/>
      <c r="I142" s="82"/>
      <c r="J142" s="49"/>
      <c r="K142" s="49"/>
      <c r="L142" s="49"/>
      <c r="M142" s="51">
        <f t="shared" si="107"/>
        <v>49586.776859504134</v>
      </c>
      <c r="N142" s="51">
        <f t="shared" si="108"/>
        <v>0</v>
      </c>
      <c r="O142" s="51">
        <f t="shared" si="109"/>
        <v>0</v>
      </c>
      <c r="P142" s="51">
        <f t="shared" si="110"/>
        <v>0</v>
      </c>
      <c r="Q142" s="51">
        <f t="shared" si="111"/>
        <v>0</v>
      </c>
      <c r="R142" s="51">
        <f t="shared" si="112"/>
        <v>0</v>
      </c>
      <c r="S142" s="51">
        <f t="shared" si="113"/>
        <v>0</v>
      </c>
      <c r="T142" s="51">
        <f t="shared" si="106"/>
        <v>49586.776859504134</v>
      </c>
      <c r="U142" s="123" t="s">
        <v>72</v>
      </c>
      <c r="V142" s="132" t="s">
        <v>332</v>
      </c>
      <c r="W142" s="132" t="s">
        <v>326</v>
      </c>
    </row>
    <row r="143" spans="1:26" ht="69.75" customHeight="1" thickBot="1" x14ac:dyDescent="0.25">
      <c r="A143" s="42">
        <v>119</v>
      </c>
      <c r="B143" s="42" t="s">
        <v>46</v>
      </c>
      <c r="C143" s="42" t="s">
        <v>424</v>
      </c>
      <c r="D143" s="190" t="s">
        <v>425</v>
      </c>
      <c r="E143" s="214" t="s">
        <v>288</v>
      </c>
      <c r="F143" s="210">
        <v>0</v>
      </c>
      <c r="G143" s="49"/>
      <c r="H143" s="49"/>
      <c r="I143" s="82"/>
      <c r="J143" s="49"/>
      <c r="K143" s="49"/>
      <c r="L143" s="49"/>
      <c r="M143" s="51">
        <f t="shared" si="107"/>
        <v>0</v>
      </c>
      <c r="N143" s="51">
        <f t="shared" si="108"/>
        <v>0</v>
      </c>
      <c r="O143" s="51">
        <f t="shared" si="109"/>
        <v>0</v>
      </c>
      <c r="P143" s="51">
        <f t="shared" si="110"/>
        <v>0</v>
      </c>
      <c r="Q143" s="51">
        <f t="shared" si="111"/>
        <v>0</v>
      </c>
      <c r="R143" s="51">
        <f t="shared" si="112"/>
        <v>0</v>
      </c>
      <c r="S143" s="51">
        <f t="shared" si="113"/>
        <v>0</v>
      </c>
      <c r="T143" s="51">
        <f t="shared" si="106"/>
        <v>0</v>
      </c>
      <c r="U143" s="123" t="s">
        <v>72</v>
      </c>
      <c r="V143" s="132" t="s">
        <v>332</v>
      </c>
      <c r="W143" s="132" t="s">
        <v>326</v>
      </c>
    </row>
    <row r="144" spans="1:26" ht="28.5" customHeight="1" thickBot="1" x14ac:dyDescent="0.25">
      <c r="A144" s="42">
        <v>120</v>
      </c>
      <c r="B144" s="42"/>
      <c r="C144" s="42"/>
      <c r="D144" s="190" t="s">
        <v>219</v>
      </c>
      <c r="E144" s="192"/>
      <c r="F144" s="191">
        <f>SUM(F137:F143)</f>
        <v>121503.86</v>
      </c>
      <c r="G144" s="49"/>
      <c r="H144" s="49"/>
      <c r="I144" s="49"/>
      <c r="J144" s="49"/>
      <c r="K144" s="49"/>
      <c r="L144" s="49"/>
      <c r="M144" s="51">
        <f>SUM(M137:M143)</f>
        <v>100416.41322314049</v>
      </c>
      <c r="N144" s="51">
        <f t="shared" ref="N144:S144" si="114">SUM(N137:N143)</f>
        <v>0</v>
      </c>
      <c r="O144" s="51">
        <f t="shared" si="114"/>
        <v>0</v>
      </c>
      <c r="P144" s="51">
        <f t="shared" si="114"/>
        <v>0</v>
      </c>
      <c r="Q144" s="51">
        <f t="shared" si="114"/>
        <v>0</v>
      </c>
      <c r="R144" s="51">
        <f t="shared" si="114"/>
        <v>0</v>
      </c>
      <c r="S144" s="51">
        <f t="shared" si="114"/>
        <v>0</v>
      </c>
      <c r="T144" s="51">
        <f t="shared" si="106"/>
        <v>100416.41322314049</v>
      </c>
      <c r="U144" s="128"/>
      <c r="V144" s="129"/>
      <c r="W144" s="131"/>
      <c r="Z144" s="16"/>
    </row>
    <row r="145" spans="1:255" ht="47.25" customHeight="1" thickBot="1" x14ac:dyDescent="0.25">
      <c r="A145" s="42">
        <v>121</v>
      </c>
      <c r="B145" s="42" t="s">
        <v>220</v>
      </c>
      <c r="C145" s="42">
        <v>83</v>
      </c>
      <c r="D145" s="69" t="s">
        <v>364</v>
      </c>
      <c r="E145" s="216" t="s">
        <v>360</v>
      </c>
      <c r="F145" s="49">
        <v>27000</v>
      </c>
      <c r="G145" s="49"/>
      <c r="H145" s="49"/>
      <c r="I145" s="49"/>
      <c r="J145" s="49"/>
      <c r="K145" s="49"/>
      <c r="L145" s="49"/>
      <c r="M145" s="51">
        <f t="shared" si="107"/>
        <v>22314.049586776859</v>
      </c>
      <c r="N145" s="51">
        <f t="shared" si="108"/>
        <v>0</v>
      </c>
      <c r="O145" s="51">
        <f t="shared" si="109"/>
        <v>0</v>
      </c>
      <c r="P145" s="51">
        <f t="shared" si="110"/>
        <v>0</v>
      </c>
      <c r="Q145" s="51">
        <f t="shared" si="111"/>
        <v>0</v>
      </c>
      <c r="R145" s="51">
        <f t="shared" si="112"/>
        <v>0</v>
      </c>
      <c r="S145" s="51">
        <f t="shared" si="113"/>
        <v>0</v>
      </c>
      <c r="T145" s="51">
        <f t="shared" si="106"/>
        <v>22314.049586776859</v>
      </c>
      <c r="U145" s="123" t="s">
        <v>72</v>
      </c>
      <c r="V145" s="132" t="s">
        <v>323</v>
      </c>
      <c r="W145" s="132" t="s">
        <v>330</v>
      </c>
      <c r="Z145" s="16"/>
    </row>
    <row r="146" spans="1:255" ht="69.75" customHeight="1" thickBot="1" x14ac:dyDescent="0.25">
      <c r="A146" s="42">
        <v>122</v>
      </c>
      <c r="B146" s="42" t="s">
        <v>220</v>
      </c>
      <c r="C146" s="42">
        <v>84</v>
      </c>
      <c r="D146" s="69" t="s">
        <v>350</v>
      </c>
      <c r="E146" s="212" t="s">
        <v>361</v>
      </c>
      <c r="F146" s="49">
        <v>0</v>
      </c>
      <c r="G146" s="49"/>
      <c r="H146" s="49"/>
      <c r="I146" s="49"/>
      <c r="J146" s="49"/>
      <c r="K146" s="49"/>
      <c r="L146" s="49"/>
      <c r="M146" s="51">
        <f t="shared" si="107"/>
        <v>0</v>
      </c>
      <c r="N146" s="51">
        <f t="shared" si="108"/>
        <v>0</v>
      </c>
      <c r="O146" s="51">
        <f t="shared" si="109"/>
        <v>0</v>
      </c>
      <c r="P146" s="51">
        <f t="shared" si="110"/>
        <v>0</v>
      </c>
      <c r="Q146" s="51">
        <f t="shared" si="111"/>
        <v>0</v>
      </c>
      <c r="R146" s="51">
        <f t="shared" si="112"/>
        <v>0</v>
      </c>
      <c r="S146" s="51">
        <f t="shared" si="113"/>
        <v>0</v>
      </c>
      <c r="T146" s="51">
        <f t="shared" si="106"/>
        <v>0</v>
      </c>
      <c r="U146" s="123" t="s">
        <v>72</v>
      </c>
      <c r="V146" s="132"/>
      <c r="W146" s="132"/>
      <c r="Z146" s="16"/>
    </row>
    <row r="147" spans="1:255" ht="47.25" customHeight="1" thickBot="1" x14ac:dyDescent="0.25">
      <c r="A147" s="42">
        <v>123</v>
      </c>
      <c r="B147" s="42" t="s">
        <v>220</v>
      </c>
      <c r="C147" s="42">
        <v>85</v>
      </c>
      <c r="D147" s="69" t="s">
        <v>351</v>
      </c>
      <c r="E147" s="216" t="s">
        <v>361</v>
      </c>
      <c r="F147" s="49">
        <v>0</v>
      </c>
      <c r="G147" s="49"/>
      <c r="H147" s="49"/>
      <c r="I147" s="49"/>
      <c r="J147" s="49"/>
      <c r="K147" s="49"/>
      <c r="L147" s="49"/>
      <c r="M147" s="51">
        <f t="shared" si="107"/>
        <v>0</v>
      </c>
      <c r="N147" s="51">
        <f t="shared" si="108"/>
        <v>0</v>
      </c>
      <c r="O147" s="51">
        <f t="shared" si="109"/>
        <v>0</v>
      </c>
      <c r="P147" s="51">
        <f t="shared" si="110"/>
        <v>0</v>
      </c>
      <c r="Q147" s="51">
        <f t="shared" si="111"/>
        <v>0</v>
      </c>
      <c r="R147" s="51">
        <f t="shared" si="112"/>
        <v>0</v>
      </c>
      <c r="S147" s="51">
        <f t="shared" si="113"/>
        <v>0</v>
      </c>
      <c r="T147" s="51">
        <f t="shared" si="106"/>
        <v>0</v>
      </c>
      <c r="U147" s="123" t="s">
        <v>72</v>
      </c>
      <c r="V147" s="132"/>
      <c r="W147" s="132"/>
      <c r="Z147" s="16"/>
    </row>
    <row r="148" spans="1:255" ht="48.75" customHeight="1" thickBot="1" x14ac:dyDescent="0.25">
      <c r="A148" s="42">
        <v>124</v>
      </c>
      <c r="B148" s="42" t="s">
        <v>220</v>
      </c>
      <c r="C148" s="42">
        <v>86</v>
      </c>
      <c r="D148" s="211" t="s">
        <v>352</v>
      </c>
      <c r="E148" s="212" t="s">
        <v>362</v>
      </c>
      <c r="F148" s="49">
        <v>10000</v>
      </c>
      <c r="G148" s="49"/>
      <c r="H148" s="49"/>
      <c r="I148" s="49"/>
      <c r="J148" s="49"/>
      <c r="K148" s="49"/>
      <c r="L148" s="49"/>
      <c r="M148" s="51">
        <f t="shared" si="107"/>
        <v>8264.4628099173551</v>
      </c>
      <c r="N148" s="51">
        <f t="shared" si="108"/>
        <v>0</v>
      </c>
      <c r="O148" s="51">
        <f t="shared" si="109"/>
        <v>0</v>
      </c>
      <c r="P148" s="51">
        <f t="shared" si="110"/>
        <v>0</v>
      </c>
      <c r="Q148" s="51">
        <f t="shared" si="111"/>
        <v>0</v>
      </c>
      <c r="R148" s="51">
        <f t="shared" si="112"/>
        <v>0</v>
      </c>
      <c r="S148" s="51">
        <f t="shared" si="113"/>
        <v>0</v>
      </c>
      <c r="T148" s="51">
        <f t="shared" si="106"/>
        <v>8264.4628099173551</v>
      </c>
      <c r="U148" s="123" t="s">
        <v>72</v>
      </c>
      <c r="V148" s="132" t="s">
        <v>323</v>
      </c>
      <c r="W148" s="132" t="s">
        <v>330</v>
      </c>
      <c r="Z148" s="16"/>
    </row>
    <row r="149" spans="1:255" ht="49.5" customHeight="1" thickBot="1" x14ac:dyDescent="0.25">
      <c r="A149" s="42">
        <v>125</v>
      </c>
      <c r="B149" s="42" t="s">
        <v>220</v>
      </c>
      <c r="C149" s="42">
        <v>87</v>
      </c>
      <c r="D149" s="138" t="s">
        <v>353</v>
      </c>
      <c r="E149" s="216" t="s">
        <v>362</v>
      </c>
      <c r="F149" s="49">
        <v>0</v>
      </c>
      <c r="G149" s="49"/>
      <c r="H149" s="212"/>
      <c r="I149" s="49"/>
      <c r="J149" s="49"/>
      <c r="K149" s="49"/>
      <c r="L149" s="49"/>
      <c r="M149" s="51">
        <f t="shared" si="107"/>
        <v>0</v>
      </c>
      <c r="N149" s="51">
        <f t="shared" si="108"/>
        <v>0</v>
      </c>
      <c r="O149" s="51">
        <f t="shared" si="109"/>
        <v>0</v>
      </c>
      <c r="P149" s="51">
        <f t="shared" si="110"/>
        <v>0</v>
      </c>
      <c r="Q149" s="51">
        <f t="shared" si="111"/>
        <v>0</v>
      </c>
      <c r="R149" s="51">
        <f t="shared" si="112"/>
        <v>0</v>
      </c>
      <c r="S149" s="51">
        <f t="shared" si="113"/>
        <v>0</v>
      </c>
      <c r="T149" s="51">
        <f t="shared" si="106"/>
        <v>0</v>
      </c>
      <c r="U149" s="123" t="s">
        <v>72</v>
      </c>
      <c r="V149" s="132"/>
      <c r="W149" s="132"/>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66.75" customHeight="1" thickBot="1" x14ac:dyDescent="0.25">
      <c r="A150" s="42">
        <v>126</v>
      </c>
      <c r="B150" s="42" t="s">
        <v>220</v>
      </c>
      <c r="C150" s="42">
        <v>88</v>
      </c>
      <c r="D150" s="69" t="s">
        <v>354</v>
      </c>
      <c r="E150" s="212" t="s">
        <v>363</v>
      </c>
      <c r="F150" s="49">
        <v>0</v>
      </c>
      <c r="G150" s="49"/>
      <c r="H150" s="49"/>
      <c r="I150" s="49"/>
      <c r="J150" s="49"/>
      <c r="K150" s="49"/>
      <c r="L150" s="49"/>
      <c r="M150" s="51">
        <f t="shared" si="107"/>
        <v>0</v>
      </c>
      <c r="N150" s="51">
        <f t="shared" si="108"/>
        <v>0</v>
      </c>
      <c r="O150" s="51">
        <f t="shared" si="109"/>
        <v>0</v>
      </c>
      <c r="P150" s="51">
        <f t="shared" si="110"/>
        <v>0</v>
      </c>
      <c r="Q150" s="51">
        <f t="shared" si="111"/>
        <v>0</v>
      </c>
      <c r="R150" s="51">
        <f t="shared" si="112"/>
        <v>0</v>
      </c>
      <c r="S150" s="51">
        <f t="shared" si="113"/>
        <v>0</v>
      </c>
      <c r="T150" s="51">
        <f t="shared" si="106"/>
        <v>0</v>
      </c>
      <c r="U150" s="123" t="s">
        <v>72</v>
      </c>
      <c r="V150" s="132"/>
      <c r="W150" s="132"/>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49.5" customHeight="1" thickBot="1" x14ac:dyDescent="0.25">
      <c r="A151" s="42">
        <v>127</v>
      </c>
      <c r="B151" s="42" t="s">
        <v>220</v>
      </c>
      <c r="C151" s="42">
        <v>89</v>
      </c>
      <c r="D151" s="69" t="s">
        <v>393</v>
      </c>
      <c r="E151" s="216" t="s">
        <v>360</v>
      </c>
      <c r="F151" s="49">
        <v>60000</v>
      </c>
      <c r="G151" s="49"/>
      <c r="H151" s="49"/>
      <c r="I151" s="49"/>
      <c r="J151" s="49"/>
      <c r="K151" s="49"/>
      <c r="L151" s="49"/>
      <c r="M151" s="51">
        <f t="shared" si="107"/>
        <v>49586.776859504134</v>
      </c>
      <c r="N151" s="51">
        <f t="shared" si="108"/>
        <v>0</v>
      </c>
      <c r="O151" s="51">
        <f t="shared" si="109"/>
        <v>0</v>
      </c>
      <c r="P151" s="51">
        <f t="shared" si="110"/>
        <v>0</v>
      </c>
      <c r="Q151" s="51">
        <f t="shared" si="111"/>
        <v>0</v>
      </c>
      <c r="R151" s="51">
        <f t="shared" si="112"/>
        <v>0</v>
      </c>
      <c r="S151" s="51">
        <f t="shared" si="113"/>
        <v>0</v>
      </c>
      <c r="T151" s="51">
        <f t="shared" si="106"/>
        <v>49586.776859504134</v>
      </c>
      <c r="U151" s="123" t="s">
        <v>72</v>
      </c>
      <c r="V151" s="132" t="s">
        <v>332</v>
      </c>
      <c r="W151" s="132" t="s">
        <v>326</v>
      </c>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8.25" customHeight="1" thickBot="1" x14ac:dyDescent="0.3">
      <c r="A152" s="42">
        <v>128</v>
      </c>
      <c r="B152" s="42" t="s">
        <v>220</v>
      </c>
      <c r="C152" s="64" t="s">
        <v>386</v>
      </c>
      <c r="D152" s="225" t="s">
        <v>355</v>
      </c>
      <c r="E152" s="212" t="s">
        <v>441</v>
      </c>
      <c r="F152" s="49">
        <v>60000</v>
      </c>
      <c r="G152" s="49"/>
      <c r="H152" s="49"/>
      <c r="I152" s="49"/>
      <c r="J152" s="49"/>
      <c r="K152" s="49"/>
      <c r="L152" s="49"/>
      <c r="M152" s="51">
        <f t="shared" si="107"/>
        <v>49586.776859504134</v>
      </c>
      <c r="N152" s="51">
        <f t="shared" si="108"/>
        <v>0</v>
      </c>
      <c r="O152" s="51">
        <f t="shared" si="109"/>
        <v>0</v>
      </c>
      <c r="P152" s="51">
        <f t="shared" si="110"/>
        <v>0</v>
      </c>
      <c r="Q152" s="51">
        <f t="shared" si="111"/>
        <v>0</v>
      </c>
      <c r="R152" s="51">
        <f t="shared" si="112"/>
        <v>0</v>
      </c>
      <c r="S152" s="51">
        <f t="shared" si="113"/>
        <v>0</v>
      </c>
      <c r="T152" s="51">
        <f t="shared" si="106"/>
        <v>49586.776859504134</v>
      </c>
      <c r="U152" s="123" t="s">
        <v>72</v>
      </c>
      <c r="V152" s="132" t="s">
        <v>332</v>
      </c>
      <c r="W152" s="132" t="s">
        <v>326</v>
      </c>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54.75" customHeight="1" thickBot="1" x14ac:dyDescent="0.3">
      <c r="A153" s="42">
        <v>129</v>
      </c>
      <c r="B153" s="42" t="s">
        <v>220</v>
      </c>
      <c r="C153" s="64" t="s">
        <v>387</v>
      </c>
      <c r="D153" s="217" t="s">
        <v>356</v>
      </c>
      <c r="E153" s="212" t="s">
        <v>366</v>
      </c>
      <c r="F153" s="49">
        <v>15000</v>
      </c>
      <c r="G153" s="49"/>
      <c r="H153" s="49"/>
      <c r="I153" s="49"/>
      <c r="J153" s="49"/>
      <c r="K153" s="49"/>
      <c r="L153" s="49"/>
      <c r="M153" s="51">
        <f>F153/1.21</f>
        <v>12396.694214876034</v>
      </c>
      <c r="N153" s="51">
        <f t="shared" ref="N153:S155" si="115">G153/1.21</f>
        <v>0</v>
      </c>
      <c r="O153" s="51">
        <f t="shared" si="115"/>
        <v>0</v>
      </c>
      <c r="P153" s="51">
        <f t="shared" si="115"/>
        <v>0</v>
      </c>
      <c r="Q153" s="51">
        <f t="shared" si="115"/>
        <v>0</v>
      </c>
      <c r="R153" s="51">
        <f t="shared" si="115"/>
        <v>0</v>
      </c>
      <c r="S153" s="51">
        <f t="shared" si="115"/>
        <v>0</v>
      </c>
      <c r="T153" s="51">
        <f t="shared" ref="T153:T155" si="116">SUM(M153:S153)</f>
        <v>12396.694214876034</v>
      </c>
      <c r="U153" s="123" t="s">
        <v>72</v>
      </c>
      <c r="V153" s="132" t="s">
        <v>332</v>
      </c>
      <c r="W153" s="132" t="s">
        <v>326</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4.5" customHeight="1" thickBot="1" x14ac:dyDescent="0.25">
      <c r="A154" s="42">
        <v>130</v>
      </c>
      <c r="B154" s="42" t="s">
        <v>220</v>
      </c>
      <c r="C154" s="64" t="s">
        <v>388</v>
      </c>
      <c r="D154" s="69" t="s">
        <v>440</v>
      </c>
      <c r="E154" s="212" t="s">
        <v>282</v>
      </c>
      <c r="F154" s="49">
        <v>6000</v>
      </c>
      <c r="G154" s="49"/>
      <c r="H154" s="49"/>
      <c r="I154" s="49"/>
      <c r="J154" s="49"/>
      <c r="K154" s="49"/>
      <c r="L154" s="49"/>
      <c r="M154" s="51">
        <f>F154/1.21</f>
        <v>4958.6776859504134</v>
      </c>
      <c r="N154" s="51">
        <f t="shared" si="115"/>
        <v>0</v>
      </c>
      <c r="O154" s="51">
        <f t="shared" si="115"/>
        <v>0</v>
      </c>
      <c r="P154" s="51">
        <f t="shared" si="115"/>
        <v>0</v>
      </c>
      <c r="Q154" s="51">
        <f t="shared" si="115"/>
        <v>0</v>
      </c>
      <c r="R154" s="51">
        <f t="shared" si="115"/>
        <v>0</v>
      </c>
      <c r="S154" s="51">
        <f t="shared" si="115"/>
        <v>0</v>
      </c>
      <c r="T154" s="51">
        <f t="shared" si="116"/>
        <v>4958.6776859504134</v>
      </c>
      <c r="U154" s="123" t="s">
        <v>72</v>
      </c>
      <c r="V154" s="132" t="s">
        <v>332</v>
      </c>
      <c r="W154" s="132" t="s">
        <v>326</v>
      </c>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41.25" customHeight="1" thickBot="1" x14ac:dyDescent="0.3">
      <c r="A155" s="42">
        <v>131</v>
      </c>
      <c r="B155" s="42" t="s">
        <v>220</v>
      </c>
      <c r="C155" s="64" t="s">
        <v>437</v>
      </c>
      <c r="D155" s="233" t="s">
        <v>436</v>
      </c>
      <c r="E155" s="212" t="s">
        <v>439</v>
      </c>
      <c r="F155" s="49">
        <v>45000</v>
      </c>
      <c r="G155" s="49"/>
      <c r="H155" s="49"/>
      <c r="I155" s="49"/>
      <c r="J155" s="49"/>
      <c r="K155" s="49"/>
      <c r="L155" s="49"/>
      <c r="M155" s="51">
        <f>F155/1.21</f>
        <v>37190.082644628099</v>
      </c>
      <c r="N155" s="51">
        <f t="shared" si="115"/>
        <v>0</v>
      </c>
      <c r="O155" s="51">
        <f t="shared" si="115"/>
        <v>0</v>
      </c>
      <c r="P155" s="51">
        <f t="shared" si="115"/>
        <v>0</v>
      </c>
      <c r="Q155" s="51">
        <f t="shared" si="115"/>
        <v>0</v>
      </c>
      <c r="R155" s="51">
        <f t="shared" si="115"/>
        <v>0</v>
      </c>
      <c r="S155" s="51">
        <f t="shared" si="115"/>
        <v>0</v>
      </c>
      <c r="T155" s="51">
        <f t="shared" si="116"/>
        <v>37190.082644628099</v>
      </c>
      <c r="U155" s="123" t="s">
        <v>72</v>
      </c>
      <c r="V155" s="132" t="s">
        <v>332</v>
      </c>
      <c r="W155" s="132" t="s">
        <v>326</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28.5" customHeight="1" thickBot="1" x14ac:dyDescent="0.25">
      <c r="A156" s="42">
        <v>132</v>
      </c>
      <c r="B156" s="42"/>
      <c r="C156" s="42"/>
      <c r="D156" s="69" t="s">
        <v>221</v>
      </c>
      <c r="E156" s="135"/>
      <c r="F156" s="49">
        <f>SUM(F145:F155)</f>
        <v>223000</v>
      </c>
      <c r="G156" s="49"/>
      <c r="H156" s="49"/>
      <c r="I156" s="49"/>
      <c r="J156" s="49"/>
      <c r="K156" s="49"/>
      <c r="L156" s="49"/>
      <c r="M156" s="51">
        <f>SUM(M145:M154)</f>
        <v>147107.43801652893</v>
      </c>
      <c r="N156" s="51">
        <f t="shared" ref="N156:S156" si="117">SUM(N145:N154)</f>
        <v>0</v>
      </c>
      <c r="O156" s="51">
        <f t="shared" si="117"/>
        <v>0</v>
      </c>
      <c r="P156" s="51">
        <f t="shared" si="117"/>
        <v>0</v>
      </c>
      <c r="Q156" s="51">
        <f t="shared" si="117"/>
        <v>0</v>
      </c>
      <c r="R156" s="51">
        <f t="shared" si="117"/>
        <v>0</v>
      </c>
      <c r="S156" s="51">
        <f t="shared" si="117"/>
        <v>0</v>
      </c>
      <c r="T156" s="51">
        <f>SUM(M156:S156)</f>
        <v>147107.43801652893</v>
      </c>
      <c r="U156" s="128"/>
      <c r="V156" s="129"/>
      <c r="W156" s="131"/>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8.5" customHeight="1" thickBot="1" x14ac:dyDescent="0.25">
      <c r="A157" s="42">
        <v>133</v>
      </c>
      <c r="B157" s="42" t="s">
        <v>309</v>
      </c>
      <c r="C157" s="42">
        <v>93</v>
      </c>
      <c r="D157" s="69" t="s">
        <v>433</v>
      </c>
      <c r="E157" s="174" t="s">
        <v>367</v>
      </c>
      <c r="F157" s="49">
        <v>125000</v>
      </c>
      <c r="G157" s="49"/>
      <c r="H157" s="49"/>
      <c r="I157" s="49"/>
      <c r="J157" s="49"/>
      <c r="K157" s="49"/>
      <c r="L157" s="49"/>
      <c r="M157" s="51">
        <f>F157/1.21</f>
        <v>103305.78512396694</v>
      </c>
      <c r="N157" s="51">
        <f t="shared" ref="N157:S157" si="118">G157/1.21</f>
        <v>0</v>
      </c>
      <c r="O157" s="51">
        <f t="shared" si="118"/>
        <v>0</v>
      </c>
      <c r="P157" s="51">
        <f t="shared" si="118"/>
        <v>0</v>
      </c>
      <c r="Q157" s="51">
        <f t="shared" si="118"/>
        <v>0</v>
      </c>
      <c r="R157" s="51">
        <f t="shared" si="118"/>
        <v>0</v>
      </c>
      <c r="S157" s="51">
        <f t="shared" si="118"/>
        <v>0</v>
      </c>
      <c r="T157" s="51">
        <f t="shared" ref="T157:T158" si="119">SUM(M157:S157)</f>
        <v>103305.78512396694</v>
      </c>
      <c r="U157" s="123" t="s">
        <v>72</v>
      </c>
      <c r="V157" s="132" t="s">
        <v>330</v>
      </c>
      <c r="W157" s="132" t="s">
        <v>332</v>
      </c>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28.5" customHeight="1" thickBot="1" x14ac:dyDescent="0.25">
      <c r="A158" s="42">
        <v>134</v>
      </c>
      <c r="B158" s="42" t="s">
        <v>309</v>
      </c>
      <c r="C158" s="42"/>
      <c r="D158" s="69" t="s">
        <v>310</v>
      </c>
      <c r="E158" s="119"/>
      <c r="F158" s="49">
        <f>SUM(F157)</f>
        <v>125000</v>
      </c>
      <c r="G158" s="49"/>
      <c r="H158" s="49"/>
      <c r="I158" s="49"/>
      <c r="J158" s="49"/>
      <c r="K158" s="49"/>
      <c r="L158" s="49"/>
      <c r="M158" s="51">
        <f t="shared" ref="M158:S158" si="120">SUM(M157)</f>
        <v>103305.78512396694</v>
      </c>
      <c r="N158" s="51">
        <f t="shared" si="120"/>
        <v>0</v>
      </c>
      <c r="O158" s="51">
        <f t="shared" si="120"/>
        <v>0</v>
      </c>
      <c r="P158" s="51">
        <f t="shared" si="120"/>
        <v>0</v>
      </c>
      <c r="Q158" s="51">
        <f t="shared" si="120"/>
        <v>0</v>
      </c>
      <c r="R158" s="51">
        <f t="shared" si="120"/>
        <v>0</v>
      </c>
      <c r="S158" s="51">
        <f t="shared" si="120"/>
        <v>0</v>
      </c>
      <c r="T158" s="51">
        <f t="shared" si="119"/>
        <v>103305.78512396694</v>
      </c>
      <c r="U158" s="128"/>
      <c r="V158" s="129"/>
      <c r="W158" s="131"/>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34.5" customHeight="1" thickBot="1" x14ac:dyDescent="0.25">
      <c r="A159" s="42">
        <v>135</v>
      </c>
      <c r="B159" s="42"/>
      <c r="C159" s="42"/>
      <c r="D159" s="69" t="s">
        <v>222</v>
      </c>
      <c r="E159" s="119"/>
      <c r="F159" s="49"/>
      <c r="G159" s="139"/>
      <c r="H159" s="139"/>
      <c r="I159" s="139"/>
      <c r="J159" s="139"/>
      <c r="K159" s="139"/>
      <c r="L159" s="139"/>
      <c r="M159" s="51"/>
      <c r="N159" s="51"/>
      <c r="O159" s="51"/>
      <c r="P159" s="51"/>
      <c r="Q159" s="51"/>
      <c r="R159" s="51"/>
      <c r="S159" s="51"/>
      <c r="T159" s="51"/>
      <c r="U159" s="128"/>
      <c r="V159" s="129"/>
      <c r="W159" s="131"/>
      <c r="AC159" s="163"/>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34.5" customHeight="1" thickBot="1" x14ac:dyDescent="0.25">
      <c r="A160" s="42">
        <v>136</v>
      </c>
      <c r="B160" s="42" t="s">
        <v>223</v>
      </c>
      <c r="C160" s="42">
        <v>94</v>
      </c>
      <c r="D160" s="69" t="s">
        <v>434</v>
      </c>
      <c r="E160" s="119" t="s">
        <v>224</v>
      </c>
      <c r="F160" s="49">
        <v>37500</v>
      </c>
      <c r="G160" s="139"/>
      <c r="H160" s="139"/>
      <c r="I160" s="139"/>
      <c r="J160" s="139"/>
      <c r="K160" s="139"/>
      <c r="L160" s="139"/>
      <c r="M160" s="51">
        <f t="shared" ref="M160:S161" si="121">F160/1.21</f>
        <v>30991.735537190085</v>
      </c>
      <c r="N160" s="51">
        <f t="shared" si="121"/>
        <v>0</v>
      </c>
      <c r="O160" s="51">
        <f t="shared" si="121"/>
        <v>0</v>
      </c>
      <c r="P160" s="51">
        <f t="shared" si="121"/>
        <v>0</v>
      </c>
      <c r="Q160" s="51">
        <f t="shared" si="121"/>
        <v>0</v>
      </c>
      <c r="R160" s="51">
        <f t="shared" si="121"/>
        <v>0</v>
      </c>
      <c r="S160" s="51">
        <f t="shared" si="121"/>
        <v>0</v>
      </c>
      <c r="T160" s="51">
        <f t="shared" ref="T160:T163" si="122">SUM(M160:S160)</f>
        <v>30991.735537190085</v>
      </c>
      <c r="U160" s="123" t="s">
        <v>72</v>
      </c>
      <c r="V160" s="132" t="s">
        <v>330</v>
      </c>
      <c r="W160" s="132" t="s">
        <v>332</v>
      </c>
      <c r="AC160" s="163"/>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34.5" customHeight="1" thickBot="1" x14ac:dyDescent="0.25">
      <c r="A161" s="42">
        <v>137</v>
      </c>
      <c r="B161" s="42" t="s">
        <v>223</v>
      </c>
      <c r="C161" s="42">
        <v>95</v>
      </c>
      <c r="D161" s="69" t="s">
        <v>435</v>
      </c>
      <c r="E161" s="119" t="s">
        <v>224</v>
      </c>
      <c r="F161" s="49">
        <v>37500</v>
      </c>
      <c r="G161" s="139"/>
      <c r="H161" s="139"/>
      <c r="I161" s="139"/>
      <c r="J161" s="139"/>
      <c r="K161" s="139"/>
      <c r="L161" s="139"/>
      <c r="M161" s="51">
        <f t="shared" si="121"/>
        <v>30991.735537190085</v>
      </c>
      <c r="N161" s="51">
        <f t="shared" si="121"/>
        <v>0</v>
      </c>
      <c r="O161" s="51">
        <f t="shared" si="121"/>
        <v>0</v>
      </c>
      <c r="P161" s="51">
        <f t="shared" si="121"/>
        <v>0</v>
      </c>
      <c r="Q161" s="51">
        <f t="shared" si="121"/>
        <v>0</v>
      </c>
      <c r="R161" s="51">
        <f t="shared" si="121"/>
        <v>0</v>
      </c>
      <c r="S161" s="51">
        <f t="shared" si="121"/>
        <v>0</v>
      </c>
      <c r="T161" s="51">
        <f t="shared" si="122"/>
        <v>30991.735537190085</v>
      </c>
      <c r="U161" s="123" t="s">
        <v>72</v>
      </c>
      <c r="V161" s="132" t="s">
        <v>330</v>
      </c>
      <c r="W161" s="132" t="s">
        <v>332</v>
      </c>
      <c r="AC161" s="163"/>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9.25" customHeight="1" thickBot="1" x14ac:dyDescent="0.25">
      <c r="A162" s="42">
        <v>138</v>
      </c>
      <c r="B162" s="42"/>
      <c r="C162" s="42"/>
      <c r="D162" s="69" t="s">
        <v>225</v>
      </c>
      <c r="E162" s="119"/>
      <c r="F162" s="49">
        <f>SUM(F160:F161)</f>
        <v>75000</v>
      </c>
      <c r="G162" s="49"/>
      <c r="H162" s="49"/>
      <c r="I162" s="49"/>
      <c r="J162" s="49"/>
      <c r="K162" s="49"/>
      <c r="L162" s="49"/>
      <c r="M162" s="51">
        <f t="shared" ref="M162:S162" si="123">SUM(M160:M161)</f>
        <v>61983.47107438017</v>
      </c>
      <c r="N162" s="51">
        <f t="shared" si="123"/>
        <v>0</v>
      </c>
      <c r="O162" s="51">
        <f t="shared" si="123"/>
        <v>0</v>
      </c>
      <c r="P162" s="51">
        <f t="shared" si="123"/>
        <v>0</v>
      </c>
      <c r="Q162" s="51">
        <f t="shared" si="123"/>
        <v>0</v>
      </c>
      <c r="R162" s="51">
        <f t="shared" si="123"/>
        <v>0</v>
      </c>
      <c r="S162" s="51">
        <f t="shared" si="123"/>
        <v>0</v>
      </c>
      <c r="T162" s="51">
        <f t="shared" si="122"/>
        <v>61983.47107438017</v>
      </c>
      <c r="U162" s="128"/>
      <c r="V162" s="126"/>
      <c r="W162" s="12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28.5" customHeight="1" thickBot="1" x14ac:dyDescent="0.25">
      <c r="A163" s="42">
        <v>139</v>
      </c>
      <c r="B163" s="42"/>
      <c r="C163" s="42"/>
      <c r="D163" s="48" t="s">
        <v>54</v>
      </c>
      <c r="E163" s="119"/>
      <c r="F163" s="142"/>
      <c r="G163" s="142"/>
      <c r="H163" s="142"/>
      <c r="I163" s="142"/>
      <c r="J163" s="142"/>
      <c r="K163" s="142"/>
      <c r="L163" s="142"/>
      <c r="M163" s="51">
        <f t="shared" ref="M163:S163" si="124">M26+M28+M30+M33+M37+M41+M46+M90+M93+M95+M99+M101+M103+M105+M107+M110+M112+M113+M114+M115+M134+M144+M156+M158+M162</f>
        <v>1626335.6299605388</v>
      </c>
      <c r="N163" s="51">
        <f t="shared" si="124"/>
        <v>303737.62191944005</v>
      </c>
      <c r="O163" s="51">
        <f t="shared" si="124"/>
        <v>599053.66926757316</v>
      </c>
      <c r="P163" s="51">
        <f t="shared" si="124"/>
        <v>51611.94252103343</v>
      </c>
      <c r="Q163" s="51">
        <f t="shared" si="124"/>
        <v>64723.401087037455</v>
      </c>
      <c r="R163" s="51">
        <f t="shared" si="124"/>
        <v>175489.72682662529</v>
      </c>
      <c r="S163" s="51">
        <f t="shared" si="124"/>
        <v>242997.542997543</v>
      </c>
      <c r="T163" s="51">
        <f t="shared" si="122"/>
        <v>3063949.5345797911</v>
      </c>
      <c r="U163" s="164"/>
      <c r="V163" s="129"/>
      <c r="W163" s="131"/>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28.5" customHeight="1" x14ac:dyDescent="0.2">
      <c r="B164" s="97"/>
      <c r="D164" s="228"/>
      <c r="F164" s="195"/>
      <c r="G164" s="195"/>
      <c r="H164" s="195"/>
      <c r="I164" s="195"/>
      <c r="J164" s="195"/>
      <c r="K164" s="195"/>
      <c r="L164" s="195"/>
      <c r="M164" s="165"/>
      <c r="N164" s="165"/>
      <c r="O164" s="165"/>
      <c r="P164" s="165"/>
      <c r="Q164" s="165"/>
      <c r="R164" s="165"/>
      <c r="S164" s="165"/>
      <c r="T164" s="165"/>
      <c r="U164" s="196"/>
      <c r="V164" s="167"/>
      <c r="W164" s="168"/>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5.75" customHeight="1" x14ac:dyDescent="0.2">
      <c r="B165" s="97"/>
      <c r="D165" s="290" t="s">
        <v>247</v>
      </c>
      <c r="E165" s="290"/>
      <c r="F165" s="97"/>
      <c r="G165" s="97"/>
      <c r="H165" s="101"/>
      <c r="I165" s="195"/>
      <c r="J165" s="195"/>
      <c r="K165" s="195"/>
      <c r="L165" s="195"/>
      <c r="M165" s="165"/>
      <c r="N165" s="165"/>
      <c r="O165" s="165"/>
      <c r="P165" s="165"/>
      <c r="Q165" s="165"/>
      <c r="R165" s="165"/>
      <c r="S165" s="165"/>
      <c r="T165" s="165"/>
      <c r="U165" s="196"/>
      <c r="V165" s="167"/>
      <c r="W165" s="168"/>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B166" s="262" t="s">
        <v>432</v>
      </c>
      <c r="C166" s="262"/>
      <c r="D166" s="262"/>
      <c r="E166" s="262"/>
      <c r="F166" s="101"/>
      <c r="G166" s="101"/>
      <c r="H166" s="101"/>
      <c r="I166" s="195"/>
      <c r="J166" s="195"/>
      <c r="K166" s="195"/>
      <c r="L166" s="195"/>
      <c r="M166" s="165"/>
      <c r="N166" s="165"/>
      <c r="O166" s="165"/>
      <c r="P166" s="165"/>
      <c r="Q166" s="165"/>
      <c r="R166" s="165"/>
      <c r="S166" s="165"/>
      <c r="T166" s="165"/>
      <c r="U166" s="196"/>
      <c r="V166" s="167"/>
      <c r="W166" s="168"/>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B167" s="99"/>
      <c r="C167" s="99"/>
      <c r="D167" s="99"/>
      <c r="F167" s="101"/>
      <c r="G167" s="101"/>
      <c r="H167" s="101"/>
      <c r="I167" s="195"/>
      <c r="J167" s="195"/>
      <c r="K167" s="195"/>
      <c r="L167" s="195"/>
      <c r="M167" s="165"/>
      <c r="N167" s="165"/>
      <c r="O167" s="165"/>
      <c r="P167" s="165"/>
      <c r="Q167" s="165"/>
      <c r="R167" s="165"/>
      <c r="S167" s="165"/>
      <c r="T167" s="165"/>
      <c r="U167" s="196"/>
      <c r="V167" s="167"/>
      <c r="W167" s="168"/>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B168" s="99"/>
      <c r="C168" s="99"/>
      <c r="D168" s="99"/>
      <c r="F168" s="101"/>
      <c r="G168" s="101"/>
      <c r="H168" s="101"/>
      <c r="I168" s="195"/>
      <c r="J168" s="195"/>
      <c r="K168" s="195"/>
      <c r="L168" s="195"/>
      <c r="M168" s="165"/>
      <c r="N168" s="165"/>
      <c r="O168" s="165"/>
      <c r="P168" s="165"/>
      <c r="Q168" s="165"/>
      <c r="R168" s="165"/>
      <c r="S168" s="165"/>
      <c r="T168" s="165"/>
      <c r="U168" s="196"/>
      <c r="V168" s="167"/>
      <c r="W168" s="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99"/>
      <c r="C169" s="99"/>
      <c r="D169" s="99"/>
      <c r="F169" s="101"/>
      <c r="G169" s="101"/>
      <c r="H169" s="101"/>
      <c r="I169" s="195"/>
      <c r="J169" s="195"/>
      <c r="K169" s="195"/>
      <c r="L169" s="195"/>
      <c r="M169" s="165"/>
      <c r="N169" s="165"/>
      <c r="O169" s="165"/>
      <c r="P169" s="165"/>
      <c r="Q169" s="165"/>
      <c r="R169" s="165"/>
      <c r="S169" s="165"/>
      <c r="T169" s="165"/>
      <c r="U169" s="196"/>
      <c r="V169" s="167"/>
      <c r="W169" s="168"/>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5"/>
      <c r="J170" s="195"/>
      <c r="K170" s="195"/>
      <c r="L170" s="195"/>
      <c r="M170" s="165"/>
      <c r="N170" s="165"/>
      <c r="O170" s="165"/>
      <c r="P170" s="165"/>
      <c r="Q170" s="165"/>
      <c r="R170" s="165"/>
      <c r="S170" s="165"/>
      <c r="T170" s="165"/>
      <c r="U170" s="196"/>
      <c r="V170" s="167"/>
      <c r="W170" s="168"/>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5"/>
      <c r="J171" s="195"/>
      <c r="K171" s="195"/>
      <c r="L171" s="195"/>
      <c r="M171" s="165"/>
      <c r="N171" s="165"/>
      <c r="O171" s="165"/>
      <c r="P171" s="165"/>
      <c r="Q171" s="165"/>
      <c r="R171" s="165"/>
      <c r="S171" s="165"/>
      <c r="T171" s="165"/>
      <c r="U171" s="196"/>
      <c r="V171" s="167"/>
      <c r="W171" s="168"/>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B172" s="99"/>
      <c r="C172" s="99"/>
      <c r="D172" s="99"/>
      <c r="F172" s="101"/>
      <c r="G172" s="101"/>
      <c r="H172" s="101"/>
      <c r="I172" s="195"/>
      <c r="J172" s="195"/>
      <c r="K172" s="195"/>
      <c r="L172" s="195"/>
      <c r="M172" s="165"/>
      <c r="N172" s="165"/>
      <c r="O172" s="165"/>
      <c r="P172" s="165"/>
      <c r="Q172" s="165"/>
      <c r="R172" s="165"/>
      <c r="S172" s="165"/>
      <c r="T172" s="165"/>
      <c r="U172" s="196"/>
      <c r="V172" s="167"/>
      <c r="W172" s="168"/>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9.5" customHeight="1" x14ac:dyDescent="0.2">
      <c r="B173" s="99"/>
      <c r="C173" s="99"/>
      <c r="D173" s="99"/>
      <c r="F173" s="101"/>
      <c r="G173" s="101"/>
      <c r="H173" s="101"/>
      <c r="I173" s="195"/>
      <c r="J173" s="195"/>
      <c r="K173" s="195"/>
      <c r="L173" s="195"/>
      <c r="M173" s="165"/>
      <c r="N173" s="165"/>
      <c r="O173" s="165"/>
      <c r="P173" s="165"/>
      <c r="Q173" s="165"/>
      <c r="R173" s="165"/>
      <c r="S173" s="165"/>
      <c r="T173" s="165"/>
      <c r="U173" s="196"/>
      <c r="V173" s="167"/>
      <c r="W173" s="168"/>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6.5" customHeight="1" x14ac:dyDescent="0.25">
      <c r="B174" s="99"/>
      <c r="C174" s="98"/>
      <c r="D174" s="99" t="s">
        <v>55</v>
      </c>
      <c r="E174" s="205"/>
      <c r="F174" s="169"/>
      <c r="G174" s="100"/>
      <c r="I174" s="195"/>
      <c r="J174" s="195"/>
      <c r="K174" s="195"/>
      <c r="L174" s="195"/>
      <c r="M174" s="165"/>
      <c r="N174" s="165"/>
      <c r="O174" s="165"/>
      <c r="P174" s="165"/>
      <c r="Q174" s="165"/>
      <c r="R174" s="165"/>
      <c r="S174" s="165"/>
      <c r="T174" s="165"/>
      <c r="U174" s="196"/>
      <c r="V174" s="167"/>
      <c r="W174" s="168"/>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22.5" customHeight="1" x14ac:dyDescent="0.2">
      <c r="B175" s="99"/>
      <c r="C175" s="101" t="s">
        <v>417</v>
      </c>
      <c r="D175" s="101"/>
      <c r="E175" s="206"/>
      <c r="F175" s="101"/>
      <c r="G175" s="100"/>
      <c r="I175" s="195"/>
      <c r="J175" s="195"/>
      <c r="K175" s="195"/>
      <c r="L175" s="195"/>
      <c r="M175" s="165"/>
      <c r="N175" s="165"/>
      <c r="O175" s="165"/>
      <c r="P175" s="165"/>
      <c r="Q175" s="165"/>
      <c r="R175" s="165"/>
      <c r="S175" s="165"/>
      <c r="T175" s="165"/>
      <c r="U175" s="196"/>
      <c r="V175" s="167"/>
      <c r="W175" s="168"/>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B176" s="99"/>
      <c r="C176" s="105"/>
      <c r="D176" s="97"/>
      <c r="E176" s="207"/>
      <c r="F176" s="99"/>
      <c r="G176" s="100"/>
      <c r="I176" s="195"/>
      <c r="J176" s="195"/>
      <c r="K176" s="195"/>
      <c r="L176" s="195"/>
      <c r="M176" s="165"/>
      <c r="N176" s="165"/>
      <c r="O176" s="165"/>
      <c r="P176" s="165"/>
      <c r="Q176" s="165"/>
      <c r="R176" s="165"/>
      <c r="S176" s="165"/>
      <c r="T176" s="165"/>
      <c r="U176" s="196"/>
      <c r="V176" s="167"/>
      <c r="W176" s="168"/>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7.25" customHeight="1" x14ac:dyDescent="0.2">
      <c r="B177" s="99"/>
      <c r="C177" s="105"/>
      <c r="D177" s="97"/>
      <c r="E177" s="207"/>
      <c r="F177" s="99"/>
      <c r="G177" s="100"/>
      <c r="I177" s="195"/>
      <c r="J177" s="195"/>
      <c r="K177" s="195"/>
      <c r="L177" s="195"/>
      <c r="M177" s="165"/>
      <c r="N177" s="165"/>
      <c r="O177" s="165"/>
      <c r="P177" s="165"/>
      <c r="Q177" s="165"/>
      <c r="R177" s="165"/>
      <c r="S177" s="165"/>
      <c r="T177" s="165"/>
      <c r="U177" s="196"/>
      <c r="V177" s="167"/>
      <c r="W177" s="168"/>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17.25" customHeight="1" x14ac:dyDescent="0.2">
      <c r="B178" s="99"/>
      <c r="C178" s="105"/>
      <c r="D178" s="97"/>
      <c r="E178" s="207"/>
      <c r="F178" s="99"/>
      <c r="G178" s="100"/>
      <c r="I178" s="195"/>
      <c r="J178" s="195"/>
      <c r="K178" s="195"/>
      <c r="L178" s="195"/>
      <c r="M178" s="165"/>
      <c r="N178" s="165"/>
      <c r="O178" s="165"/>
      <c r="P178" s="165"/>
      <c r="Q178" s="165"/>
      <c r="R178" s="165"/>
      <c r="S178" s="165"/>
      <c r="T178" s="165"/>
      <c r="U178" s="196"/>
      <c r="V178" s="167"/>
      <c r="W178" s="16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7"/>
      <c r="F179" s="99"/>
      <c r="G179" s="100"/>
      <c r="I179" s="195"/>
      <c r="J179" s="195"/>
      <c r="K179" s="195"/>
      <c r="L179" s="195"/>
      <c r="M179" s="165"/>
      <c r="N179" s="165"/>
      <c r="O179" s="165"/>
      <c r="P179" s="165"/>
      <c r="Q179" s="165"/>
      <c r="R179" s="165"/>
      <c r="S179" s="165"/>
      <c r="T179" s="165"/>
      <c r="U179" s="196"/>
      <c r="V179" s="167"/>
      <c r="W179" s="168"/>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t="s">
        <v>438</v>
      </c>
      <c r="E180" s="207"/>
      <c r="F180" s="99"/>
      <c r="G180" s="100"/>
      <c r="I180" s="195"/>
      <c r="J180" s="195"/>
      <c r="K180" s="195"/>
      <c r="L180" s="195"/>
      <c r="M180" s="165"/>
      <c r="N180" s="165"/>
      <c r="O180" s="165"/>
      <c r="P180" s="165"/>
      <c r="Q180" s="165"/>
      <c r="R180" s="165"/>
      <c r="S180" s="165"/>
      <c r="T180" s="165"/>
      <c r="U180" s="19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7.25" customHeight="1" x14ac:dyDescent="0.2">
      <c r="B181" s="99"/>
      <c r="C181" s="105"/>
      <c r="D181" s="97" t="s">
        <v>443</v>
      </c>
      <c r="E181" s="207"/>
      <c r="F181" s="99"/>
      <c r="G181" s="100"/>
      <c r="I181" s="195"/>
      <c r="J181" s="195"/>
      <c r="K181" s="195"/>
      <c r="L181" s="195"/>
      <c r="M181" s="165"/>
      <c r="N181" s="165"/>
      <c r="O181" s="165"/>
      <c r="P181" s="165"/>
      <c r="Q181" s="165"/>
      <c r="R181" s="165"/>
      <c r="S181" s="165"/>
      <c r="T181" s="165"/>
      <c r="U181" s="19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8" customHeight="1" x14ac:dyDescent="0.2">
      <c r="B182" s="97"/>
      <c r="C182" s="105"/>
      <c r="D182" s="97"/>
      <c r="E182" s="207"/>
      <c r="F182" s="99"/>
      <c r="G182" s="100"/>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5.75" hidden="1" customHeight="1" x14ac:dyDescent="0.25">
      <c r="B183" s="97"/>
      <c r="C183" s="261" t="s">
        <v>254</v>
      </c>
      <c r="D183" s="261"/>
      <c r="E183" s="261"/>
      <c r="F183" s="261"/>
      <c r="G183" s="102"/>
      <c r="H183" s="102"/>
      <c r="I183" s="50"/>
      <c r="J183" s="50"/>
      <c r="K183" s="50"/>
      <c r="L183" s="50"/>
      <c r="M183" s="165"/>
      <c r="N183" s="165"/>
      <c r="O183" s="165"/>
      <c r="P183" s="165"/>
      <c r="Q183" s="165"/>
      <c r="R183" s="165"/>
      <c r="S183" s="165"/>
      <c r="T183" s="165"/>
      <c r="U183" s="166"/>
      <c r="V183" s="167"/>
      <c r="W183" s="168"/>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5.75" hidden="1" customHeight="1" x14ac:dyDescent="0.25">
      <c r="B184" s="97"/>
      <c r="C184" s="200"/>
      <c r="D184" s="200" t="s">
        <v>431</v>
      </c>
      <c r="E184" s="213"/>
      <c r="F184" s="200"/>
      <c r="G184" s="102"/>
      <c r="H184" s="102"/>
      <c r="I184" s="50"/>
      <c r="J184" s="50"/>
      <c r="K184" s="50"/>
      <c r="L184" s="50"/>
      <c r="M184" s="165"/>
      <c r="N184" s="165"/>
      <c r="O184" s="165"/>
      <c r="P184" s="165"/>
      <c r="Q184" s="165"/>
      <c r="R184" s="165"/>
      <c r="S184" s="165"/>
      <c r="T184" s="165"/>
      <c r="U184" s="166"/>
      <c r="V184" s="167"/>
      <c r="W184" s="168"/>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5.75" hidden="1" customHeight="1" x14ac:dyDescent="0.2">
      <c r="H185" s="101"/>
      <c r="I185" s="162"/>
      <c r="J185" s="101"/>
      <c r="K185" s="101"/>
      <c r="L185" s="101"/>
      <c r="W185" s="97"/>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5.75" customHeight="1" x14ac:dyDescent="0.2">
      <c r="H186" s="101"/>
      <c r="I186" s="162"/>
      <c r="J186" s="101"/>
      <c r="K186" s="101"/>
      <c r="L186" s="101"/>
      <c r="W186" s="9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5.75" customHeight="1" x14ac:dyDescent="0.2">
      <c r="H187" s="101"/>
      <c r="I187" s="162"/>
      <c r="J187" s="101"/>
      <c r="K187" s="101"/>
      <c r="L187" s="101"/>
      <c r="W187" s="9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customHeight="1" x14ac:dyDescent="0.2">
      <c r="H188" s="101"/>
      <c r="I188" s="162"/>
      <c r="J188" s="101"/>
      <c r="K188" s="101"/>
      <c r="L188" s="101"/>
      <c r="W188" s="9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customHeight="1" x14ac:dyDescent="0.2">
      <c r="H189" s="101"/>
      <c r="I189" s="162"/>
      <c r="J189" s="101"/>
      <c r="K189" s="101"/>
      <c r="L189" s="101"/>
      <c r="W189" s="9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customHeight="1" x14ac:dyDescent="0.2">
      <c r="H190" s="101"/>
      <c r="I190" s="162"/>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5.75" customHeight="1" x14ac:dyDescent="0.2">
      <c r="H191" s="101"/>
      <c r="I191" s="162"/>
      <c r="J191" s="101"/>
      <c r="K191" s="101"/>
      <c r="L191" s="101"/>
      <c r="W191" s="97"/>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2:255" ht="17.25" customHeight="1" x14ac:dyDescent="0.25">
      <c r="N192" s="170"/>
      <c r="O192" s="170"/>
      <c r="P192" s="170"/>
      <c r="Q192" s="170"/>
      <c r="R192" s="170"/>
      <c r="S192" s="170"/>
      <c r="T192" s="170"/>
      <c r="U192" s="170"/>
      <c r="V192" s="289"/>
      <c r="W192" s="289"/>
      <c r="X192" s="104"/>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sheetData>
  <mergeCells count="42">
    <mergeCell ref="V140:W140"/>
    <mergeCell ref="D2:R6"/>
    <mergeCell ref="B7:N7"/>
    <mergeCell ref="B166:E166"/>
    <mergeCell ref="V192:W192"/>
    <mergeCell ref="D165:E165"/>
    <mergeCell ref="C183:F183"/>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Alina Iancu SJRPMD</cp:lastModifiedBy>
  <cp:revision>1</cp:revision>
  <cp:lastPrinted>2026-07-09T12:53:48Z</cp:lastPrinted>
  <dcterms:created xsi:type="dcterms:W3CDTF">2016-08-11T08:26:00Z</dcterms:created>
  <dcterms:modified xsi:type="dcterms:W3CDTF">2026-08-17T12:48:33Z</dcterms:modified>
  <cp:version>1048576</cp:version>
</cp:coreProperties>
</file>