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R128" i="2"/>
  <c r="S128" i="2"/>
  <c r="T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P52" i="2"/>
  <c r="Q52" i="2"/>
  <c r="R52"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N40" i="1"/>
  <c r="O40" i="1"/>
  <c r="P40" i="1"/>
  <c r="Q40" i="1"/>
  <c r="R40" i="1"/>
  <c r="S40" i="1"/>
  <c r="T39" i="1"/>
  <c r="M40" i="1"/>
  <c r="G40" i="1"/>
  <c r="H40" i="1"/>
  <c r="I40" i="1"/>
  <c r="J40" i="1"/>
  <c r="K40" i="1"/>
  <c r="L40" i="1"/>
  <c r="F40" i="1"/>
  <c r="T44" i="1" l="1"/>
  <c r="T38" i="1" l="1"/>
  <c r="N51" i="1"/>
  <c r="O51" i="1"/>
  <c r="P51" i="1"/>
  <c r="Q51" i="1"/>
  <c r="R51" i="1"/>
  <c r="S51" i="1"/>
  <c r="F52" i="1"/>
  <c r="M51" i="1"/>
  <c r="T51" i="1" s="1"/>
  <c r="N91" i="2" l="1"/>
  <c r="G53" i="1"/>
  <c r="I53" i="1"/>
  <c r="J53" i="1"/>
  <c r="K53" i="1"/>
  <c r="X149" i="2" l="1"/>
  <c r="L53" i="1"/>
  <c r="M34" i="1" l="1"/>
  <c r="N37" i="1"/>
  <c r="O37" i="1"/>
  <c r="P37" i="1"/>
  <c r="Q37" i="1"/>
  <c r="R37" i="1"/>
  <c r="S37" i="1"/>
  <c r="M37" i="1"/>
  <c r="N36" i="1"/>
  <c r="O36" i="1"/>
  <c r="P36" i="1"/>
  <c r="Q36" i="1"/>
  <c r="R36" i="1"/>
  <c r="S36" i="1"/>
  <c r="M36" i="1"/>
  <c r="H53" i="1"/>
  <c r="H95" i="2"/>
  <c r="T37" i="1" l="1"/>
  <c r="T36" i="1"/>
  <c r="M32" i="1"/>
  <c r="O32" i="1"/>
  <c r="Q32" i="1"/>
  <c r="S32" i="1"/>
  <c r="T31" i="1"/>
  <c r="F53" i="1"/>
  <c r="S48" i="1"/>
  <c r="S50" i="1"/>
  <c r="F32" i="1"/>
  <c r="G30" i="1"/>
  <c r="H30" i="1"/>
  <c r="J30" i="1"/>
  <c r="K30" i="1"/>
  <c r="L30" i="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O34" i="1"/>
  <c r="P34" i="1"/>
  <c r="Q34" i="1"/>
  <c r="R34" i="1"/>
  <c r="S34" i="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J128" i="2"/>
  <c r="K128" i="2"/>
  <c r="H101" i="2"/>
  <c r="G95" i="2"/>
  <c r="U95" i="2"/>
  <c r="F93" i="2"/>
  <c r="F89" i="2"/>
  <c r="G89" i="2"/>
  <c r="H89" i="2"/>
  <c r="I89" i="2"/>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H52" i="2"/>
  <c r="I52" i="2"/>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<sst xmlns="http://schemas.openxmlformats.org/spreadsheetml/2006/main" count="935" uniqueCount="438">
  <si>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</si>
  <si>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</si>
  <si>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</si>
  <si>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</si>
  <si>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</si>
  <si>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</si>
  <si>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</si>
  <si>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</si>
  <si>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</si>
  <si>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</si>
  <si>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</si>
  <si>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</si>
  <si>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</si>
  <si>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</si>
  <si>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</si>
  <si>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</si>
  <si>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</si>
  <si>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</si>
  <si>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</si>
  <si>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</si>
  <si>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</si>
  <si>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</si>
  <si>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</si>
  <si>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</si>
  <si>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</si>
  <si>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</si>
  <si>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</si>
  <si>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</si>
  <si>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</si>
  <si>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</si>
  <si>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</si>
  <si>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</si>
  <si>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</si>
  <si>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</si>
  <si>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</si>
  <si>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</si>
  <si>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</si>
  <si>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</si>
  <si>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</si>
  <si>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</si>
  <si>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</si>
  <si>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</si>
  <si>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</si>
  <si>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</si>
  <si>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</si>
  <si>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</si>
  <si>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</si>
  <si>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</si>
  <si>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</si>
  <si>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</si>
  <si>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</si>
  <si>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</si>
  <si>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</si>
  <si>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</si>
  <si>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</si>
  <si>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</si>
  <si>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</si>
  <si>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</si>
  <si>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</si>
  <si>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</si>
  <si>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</si>
  <si>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</si>
  <si>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</si>
  <si>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</si>
  <si>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</si>
  <si>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</si>
  <si>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</si>
  <si>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</si>
  <si>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</si>
  <si>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</si>
  <si>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</si>
  <si>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</si>
  <si>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</si>
  <si>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</si>
  <si>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</si>
  <si>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</si>
  <si>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</si>
  <si>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</si>
  <si>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</si>
  <si>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</si>
  <si>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</si>
  <si>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</si>
  <si>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</si>
  <si>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</si>
  <si>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</si>
  <si>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</si>
  <si>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</si>
  <si>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</si>
  <si>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</si>
  <si>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</si>
  <si>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</si>
  <si>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</si>
  <si>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</si>
  <si>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</si>
  <si>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</si>
  <si>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</si>
  <si>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</si>
  <si>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</si>
  <si>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</si>
  <si>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</si>
  <si>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</si>
  <si>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</si>
  <si>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</si>
  <si>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</si>
  <si>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</si>
  <si>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</si>
  <si>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</si>
  <si>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</si>
  <si>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</si>
  <si>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</si>
  <si>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</si>
  <si>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</si>
  <si>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</si>
  <si>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</si>
  <si>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</si>
  <si>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</si>
  <si>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</si>
  <si>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</si>
  <si>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</si>
  <si>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</si>
  <si>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</si>
  <si>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</si>
  <si>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</si>
  <si>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</si>
  <si>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</si>
  <si>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</si>
  <si>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</si>
  <si>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</si>
  <si>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</si>
  <si>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</si>
  <si>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</si>
  <si>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</si>
  <si>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</si>
  <si>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</si>
  <si>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</si>
  <si>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</si>
  <si>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</si>
  <si>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</si>
  <si>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</si>
  <si>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</si>
  <si>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</si>
  <si>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</si>
  <si>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</si>
  <si>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</si>
  <si>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</si>
  <si>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</si>
  <si>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</si>
  <si>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</si>
  <si>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</si>
  <si>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</si>
  <si>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</si>
  <si>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</si>
  <si>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</si>
  <si>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</si>
  <si>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</si>
  <si>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</si>
  <si>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</si>
  <si>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</si>
  <si>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</si>
  <si>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</si>
  <si>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</si>
  <si>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</si>
  <si>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</si>
  <si>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</si>
  <si>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</si>
  <si>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</si>
  <si>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</si>
  <si>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</si>
  <si>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</si>
  <si>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</si>
  <si>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</si>
  <si>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</si>
  <si>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</si>
  <si>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</si>
  <si>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</si>
  <si>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</si>
  <si>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</si>
  <si>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</si>
  <si>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</si>
  <si>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</si>
  <si>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</si>
  <si>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</si>
  <si>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</si>
  <si>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</si>
  <si>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</si>
  <si>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</si>
  <si>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</si>
  <si>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</si>
  <si>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</si>
  <si>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</si>
  <si>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</si>
  <si>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</si>
  <si>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</si>
  <si>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</si>
  <si>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</si>
  <si>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</si>
  <si>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</si>
  <si>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</si>
  <si>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</si>
  <si>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</si>
  <si>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</si>
  <si>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</si>
  <si>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</si>
  <si>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</si>
  <si>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</si>
  <si>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</si>
  <si>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</si>
  <si>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</si>
  <si>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</si>
  <si>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</si>
  <si>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</si>
  <si>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</si>
  <si>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</si>
  <si>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</si>
  <si>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</si>
  <si>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</si>
  <si>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</si>
  <si>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</si>
  <si>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</si>
  <si>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</si>
  <si>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</si>
  <si>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</si>
  <si>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</si>
  <si>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</si>
  <si>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</si>
  <si>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</si>
  <si>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</si>
  <si>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</si>
  <si>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</si>
  <si>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</si>
  <si>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</si>
  <si>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</si>
  <si>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</si>
  <si>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</si>
  <si>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</si>
  <si>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</si>
  <si>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</si>
  <si>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</si>
  <si>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</si>
  <si>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</si>
  <si>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</si>
  <si>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</si>
  <si>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</si>
  <si>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</si>
  <si>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</si>
  <si>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</si>
  <si>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</si>
  <si>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</si>
  <si>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</si>
  <si>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</si>
  <si>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</si>
  <si>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</si>
  <si>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</si>
  <si>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</si>
  <si>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</si>
  <si>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</si>
  <si>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</si>
  <si>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</si>
  <si>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</si>
  <si>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</si>
  <si>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</si>
  <si>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</si>
  <si>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</si>
  <si>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</si>
  <si>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</si>
  <si>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</si>
  <si>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</si>
  <si>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</si>
  <si>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</si>
  <si>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</si>
  <si>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</si>
  <si>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</si>
  <si>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</si>
  <si>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</si>
  <si>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</si>
  <si>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</si>
  <si>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</si>
  <si>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</si>
  <si>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</si>
  <si>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</si>
  <si>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</si>
  <si>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</si>
  <si>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</si>
  <si>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</si>
  <si>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</si>
  <si>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</si>
  <si>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</si>
  <si>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</si>
  <si>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</si>
  <si>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</si>
  <si>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</si>
  <si>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</si>
  <si>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</si>
  <si>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</si>
  <si>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</si>
  <si>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</si>
  <si>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</si>
  <si>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</si>
  <si>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</si>
  <si>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</si>
  <si>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</si>
  <si>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</si>
  <si>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</si>
  <si>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</si>
  <si>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</si>
  <si>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</si>
  <si>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</si>
  <si>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</si>
  <si>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</si>
  <si>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</si>
  <si>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</si>
  <si>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</si>
  <si>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</si>
  <si>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</si>
  <si>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</si>
  <si>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</si>
  <si>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</si>
  <si>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</si>
  <si>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</si>
  <si>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</si>
  <si>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</si>
  <si>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</si>
  <si>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</si>
  <si>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</si>
  <si>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</si>
  <si>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</si>
  <si>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</si>
  <si>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</si>
  <si>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</si>
  <si>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</si>
  <si>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</si>
  <si>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</si>
  <si>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</si>
  <si>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</si>
  <si>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</si>
  <si>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</si>
  <si>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</si>
  <si>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</si>
  <si>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</si>
  <si>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</si>
  <si>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</si>
  <si>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</si>
  <si>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</si>
  <si>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</si>
  <si>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</si>
  <si>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</si>
  <si>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</si>
  <si>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</si>
  <si>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</si>
  <si>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</si>
  <si>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</si>
  <si>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</si>
  <si>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</si>
  <si>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</si>
  <si>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</si>
  <si>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</si>
  <si>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</si>
  <si>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</si>
  <si>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</si>
  <si>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</si>
  <si>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</si>
  <si>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</si>
  <si>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</si>
  <si>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</si>
  <si>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</si>
  <si>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</si>
  <si>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</si>
  <si>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</si>
  <si>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</si>
  <si>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</si>
  <si>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</si>
  <si>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</si>
  <si>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</si>
  <si>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</si>
  <si>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</si>
  <si>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</si>
  <si>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</si>
  <si>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</si>
  <si>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</si>
  <si>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</si>
  <si>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</si>
  <si>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</si>
  <si>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</si>
  <si>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</si>
  <si>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</si>
  <si>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</si>
  <si>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</si>
  <si>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</si>
  <si>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</si>
  <si>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</si>
  <si>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</si>
  <si>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</si>
  <si>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</si>
  <si>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</si>
  <si>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</si>
  <si>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</si>
  <si>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</si>
  <si>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</si>
  <si>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</si>
  <si>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</si>
  <si>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</si>
  <si>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</si>
  <si>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</si>
  <si>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</si>
  <si>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</si>
  <si>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</si>
  <si>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</si>
  <si>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</si>
  <si>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</si>
  <si>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</si>
  <si>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</si>
  <si>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</si>
  <si>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</si>
  <si>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</si>
  <si>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</si>
  <si>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</si>
  <si>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</si>
  <si>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</si>
  <si>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</si>
  <si>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</si>
  <si>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</si>
  <si>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</si>
  <si>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</si>
  <si>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</si>
  <si>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</si>
  <si>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</si>
  <si>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</si>
  <si>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</si>
  <si>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</si>
  <si>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</si>
  <si>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</si>
  <si>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</si>
  <si>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</si>
  <si>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</si>
  <si>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Director General Adjunct</t>
  </si>
  <si>
    <t xml:space="preserve">   Director General Adjunct</t>
  </si>
  <si>
    <t xml:space="preserve">     Șef Serviciu</t>
  </si>
  <si>
    <t>Nr. 52/105330/(RI23)3898 din 21.10.2025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</si>
</sst>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6" fillId="0" borderId="5" xfId="0" applyNumberFormat="1" applyFont="1" applyBorder="1" applyAlignment="1">
      <alignment horizontal="center" vertical="center" wrapText="1"/>
    </xf>
    <xf numFmtId="0" fontId="6" fillId="0" borderId="0" xfId="0" applyFont="1" applyAlignment="1">
      <alignment horizontal="left"/>
    </xf>
    <xf numFmtId="0" fontId="28"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B10" sqref="B10"/>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63"/>
      <c r="E2" s="363"/>
      <c r="F2" s="363"/>
      <c r="G2" s="363"/>
      <c r="H2" s="363"/>
      <c r="I2" s="363"/>
      <c r="J2" s="363"/>
      <c r="K2" s="363"/>
      <c r="L2" s="363"/>
      <c r="M2" s="363"/>
      <c r="N2" s="363"/>
      <c r="O2" s="363"/>
      <c r="P2" s="363"/>
      <c r="Q2" s="363"/>
      <c r="R2" s="363"/>
      <c r="S2" s="363"/>
      <c r="T2" s="363"/>
      <c r="U2" s="363"/>
    </row>
    <row r="3" spans="1:28" ht="14.25" customHeight="1" x14ac:dyDescent="0.2">
      <c r="B3" s="251"/>
      <c r="C3" s="251"/>
      <c r="D3" s="363"/>
      <c r="E3" s="363"/>
      <c r="F3" s="363"/>
      <c r="G3" s="363"/>
      <c r="H3" s="363"/>
      <c r="I3" s="363"/>
      <c r="J3" s="363"/>
      <c r="K3" s="363"/>
      <c r="L3" s="363"/>
      <c r="M3" s="363"/>
      <c r="N3" s="363"/>
      <c r="O3" s="363"/>
      <c r="P3" s="363"/>
      <c r="Q3" s="363"/>
      <c r="R3" s="363"/>
      <c r="S3" s="363"/>
      <c r="T3" s="363"/>
      <c r="U3" s="363"/>
    </row>
    <row r="4" spans="1:28" ht="17.25" customHeight="1" x14ac:dyDescent="0.2">
      <c r="A4" s="8"/>
      <c r="B4" s="251"/>
      <c r="C4" s="251"/>
      <c r="D4" s="363"/>
      <c r="E4" s="363"/>
      <c r="F4" s="363"/>
      <c r="G4" s="363"/>
      <c r="H4" s="363"/>
      <c r="I4" s="363"/>
      <c r="J4" s="363"/>
      <c r="K4" s="363"/>
      <c r="L4" s="363"/>
      <c r="M4" s="363"/>
      <c r="N4" s="363"/>
      <c r="O4" s="363"/>
      <c r="P4" s="363"/>
      <c r="Q4" s="363"/>
      <c r="R4" s="363"/>
      <c r="S4" s="363"/>
      <c r="T4" s="363"/>
      <c r="U4" s="363"/>
    </row>
    <row r="5" spans="1:28" ht="17.25" customHeight="1" x14ac:dyDescent="0.2">
      <c r="A5" s="8"/>
      <c r="B5" s="252"/>
      <c r="C5" s="252"/>
      <c r="D5" s="363"/>
      <c r="E5" s="363"/>
      <c r="F5" s="363"/>
      <c r="G5" s="363"/>
      <c r="H5" s="363"/>
      <c r="I5" s="363"/>
      <c r="J5" s="363"/>
      <c r="K5" s="363"/>
      <c r="L5" s="363"/>
      <c r="M5" s="363"/>
      <c r="N5" s="363"/>
      <c r="O5" s="363"/>
      <c r="P5" s="363"/>
      <c r="Q5" s="363"/>
      <c r="R5" s="363"/>
      <c r="S5" s="363"/>
      <c r="T5" s="363"/>
      <c r="U5" s="363"/>
    </row>
    <row r="6" spans="1:28" ht="17.25" customHeight="1" x14ac:dyDescent="0.2">
      <c r="A6" s="8"/>
      <c r="B6" s="248"/>
      <c r="C6" s="248"/>
      <c r="D6" s="363"/>
      <c r="E6" s="363"/>
      <c r="F6" s="363"/>
      <c r="G6" s="363"/>
      <c r="H6" s="363"/>
      <c r="I6" s="363"/>
      <c r="J6" s="363"/>
      <c r="K6" s="363"/>
      <c r="L6" s="363"/>
      <c r="M6" s="363"/>
      <c r="N6" s="363"/>
      <c r="O6" s="363"/>
      <c r="P6" s="363"/>
      <c r="Q6" s="363"/>
      <c r="R6" s="363"/>
      <c r="S6" s="363"/>
      <c r="T6" s="363"/>
      <c r="U6" s="363"/>
    </row>
    <row r="7" spans="1:28" ht="15" customHeight="1" x14ac:dyDescent="0.2">
      <c r="A7" s="9"/>
      <c r="C7" s="249"/>
      <c r="D7" s="363"/>
      <c r="E7" s="363"/>
      <c r="F7" s="363"/>
      <c r="G7" s="363"/>
      <c r="H7" s="363"/>
      <c r="I7" s="363"/>
      <c r="J7" s="363"/>
      <c r="K7" s="363"/>
      <c r="L7" s="363"/>
      <c r="M7" s="363"/>
      <c r="N7" s="363"/>
      <c r="O7" s="363"/>
      <c r="P7" s="363"/>
      <c r="Q7" s="363"/>
      <c r="R7" s="363"/>
      <c r="S7" s="363"/>
      <c r="T7" s="363"/>
      <c r="U7" s="363"/>
      <c r="V7" s="9"/>
      <c r="W7" s="11"/>
      <c r="X7" s="11"/>
      <c r="Y7" s="11"/>
      <c r="Z7" s="11"/>
      <c r="AA7" s="11"/>
      <c r="AB7" s="11"/>
    </row>
    <row r="8" spans="1:28" ht="15" customHeight="1" x14ac:dyDescent="0.2">
      <c r="A8" s="9"/>
      <c r="F8" s="314"/>
      <c r="T8" s="364"/>
      <c r="U8" s="364"/>
      <c r="V8" s="11"/>
      <c r="W8" s="364" t="s">
        <v>260</v>
      </c>
      <c r="X8" s="364"/>
      <c r="Y8" s="364"/>
      <c r="Z8" s="11"/>
      <c r="AA8" s="11"/>
      <c r="AB8" s="112"/>
    </row>
    <row r="9" spans="1:28" ht="18" customHeight="1" x14ac:dyDescent="0.2">
      <c r="A9" s="9"/>
      <c r="B9" s="365" t="s">
        <v>276</v>
      </c>
      <c r="C9" s="365"/>
      <c r="D9" s="365"/>
      <c r="E9" s="365"/>
      <c r="F9" s="365"/>
      <c r="G9" s="365"/>
      <c r="H9" s="365"/>
      <c r="I9" s="365"/>
      <c r="J9" s="365"/>
      <c r="K9" s="365"/>
      <c r="L9" s="365"/>
      <c r="M9" s="365"/>
      <c r="T9" s="11"/>
      <c r="U9" s="11"/>
      <c r="V9" s="11" t="s">
        <v>259</v>
      </c>
      <c r="W9" s="364" t="s">
        <v>423</v>
      </c>
      <c r="X9" s="364"/>
      <c r="Y9" s="364"/>
      <c r="Z9" s="364"/>
      <c r="AA9" s="11"/>
      <c r="AB9" s="112"/>
    </row>
    <row r="10" spans="1:28" ht="18.75" x14ac:dyDescent="0.25">
      <c r="A10" s="9"/>
      <c r="B10" s="339" t="s">
        <v>437</v>
      </c>
      <c r="C10" s="330"/>
      <c r="D10" s="330"/>
      <c r="E10" s="310"/>
      <c r="F10" s="4"/>
      <c r="G10" s="13"/>
      <c r="H10" s="13"/>
      <c r="I10" s="2"/>
      <c r="J10" s="2"/>
      <c r="K10" s="290"/>
      <c r="L10" s="2"/>
      <c r="M10" s="13"/>
      <c r="T10" s="11"/>
      <c r="U10" s="11"/>
      <c r="V10" s="364"/>
      <c r="W10" s="364"/>
      <c r="X10" s="364"/>
      <c r="Y10" s="364"/>
      <c r="Z10" s="364"/>
      <c r="AA10" s="364"/>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66" t="s">
        <v>424</v>
      </c>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13"/>
    </row>
    <row r="17" spans="1:253" ht="18.600000000000001" customHeight="1" x14ac:dyDescent="0.2">
      <c r="A17" s="2"/>
      <c r="B17" s="2"/>
      <c r="D17" s="12"/>
      <c r="F17" s="6"/>
      <c r="G17" s="13"/>
      <c r="H17" s="13"/>
      <c r="I17" s="2"/>
      <c r="J17" s="2"/>
      <c r="K17" s="290"/>
      <c r="L17" s="2"/>
      <c r="M17" s="13"/>
      <c r="O17" s="366"/>
      <c r="P17" s="366"/>
      <c r="Q17" s="366"/>
      <c r="R17" s="366"/>
      <c r="S17" s="366"/>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395</v>
      </c>
      <c r="M25" s="21" t="s">
        <v>5</v>
      </c>
      <c r="N25" s="117" t="s">
        <v>6</v>
      </c>
      <c r="O25" s="19" t="s">
        <v>7</v>
      </c>
      <c r="P25" s="23" t="s">
        <v>3</v>
      </c>
      <c r="Q25" s="22" t="s">
        <v>4</v>
      </c>
      <c r="R25" s="22" t="s">
        <v>63</v>
      </c>
      <c r="S25" s="22" t="s">
        <v>395</v>
      </c>
      <c r="T25" s="24"/>
      <c r="U25" s="25"/>
      <c r="V25" s="25"/>
      <c r="W25" s="367"/>
      <c r="X25" s="367"/>
      <c r="Y25" s="13"/>
      <c r="Z25" s="13"/>
      <c r="AA25" s="13"/>
      <c r="AC25" s="3"/>
      <c r="AD25" s="3"/>
    </row>
    <row r="26" spans="1:253" s="1" customFormat="1" ht="108" customHeight="1" thickBot="1" x14ac:dyDescent="0.25">
      <c r="A26" s="340" t="s">
        <v>8</v>
      </c>
      <c r="B26" s="342" t="s">
        <v>9</v>
      </c>
      <c r="C26" s="356" t="s">
        <v>10</v>
      </c>
      <c r="D26" s="356" t="s">
        <v>11</v>
      </c>
      <c r="E26" s="27" t="s">
        <v>12</v>
      </c>
      <c r="F26" s="28" t="s">
        <v>270</v>
      </c>
      <c r="G26" s="324" t="s">
        <v>400</v>
      </c>
      <c r="H26" s="30" t="s">
        <v>13</v>
      </c>
      <c r="I26" s="30" t="s">
        <v>14</v>
      </c>
      <c r="J26" s="29" t="s">
        <v>15</v>
      </c>
      <c r="K26" s="29" t="s">
        <v>281</v>
      </c>
      <c r="L26" s="29" t="s">
        <v>16</v>
      </c>
      <c r="M26" s="31" t="s">
        <v>272</v>
      </c>
      <c r="N26" s="324" t="s">
        <v>400</v>
      </c>
      <c r="O26" s="31" t="s">
        <v>401</v>
      </c>
      <c r="P26" s="31" t="s">
        <v>18</v>
      </c>
      <c r="Q26" s="32" t="s">
        <v>402</v>
      </c>
      <c r="R26" s="32" t="s">
        <v>281</v>
      </c>
      <c r="S26" s="29" t="s">
        <v>403</v>
      </c>
      <c r="T26" s="33" t="s">
        <v>19</v>
      </c>
      <c r="U26" s="358" t="s">
        <v>20</v>
      </c>
      <c r="V26" s="348" t="s">
        <v>21</v>
      </c>
      <c r="W26" s="349" t="s">
        <v>22</v>
      </c>
      <c r="X26" s="351" t="s">
        <v>23</v>
      </c>
      <c r="Y26" s="353" t="s">
        <v>24</v>
      </c>
      <c r="Z26" s="353" t="s">
        <v>25</v>
      </c>
      <c r="AA26" s="2"/>
    </row>
    <row r="27" spans="1:253" s="1" customFormat="1" ht="113.25" customHeight="1" thickBot="1" x14ac:dyDescent="0.25">
      <c r="A27" s="341"/>
      <c r="B27" s="343"/>
      <c r="C27" s="357"/>
      <c r="D27" s="357"/>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59"/>
      <c r="V27" s="348"/>
      <c r="W27" s="350"/>
      <c r="X27" s="352"/>
      <c r="Y27" s="354"/>
      <c r="Z27" s="355"/>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G29/1.11</f>
        <v>40540.54054054054</v>
      </c>
      <c r="O29" s="52">
        <f t="shared" ref="O29:S29" si="0">H29/1.11</f>
        <v>748648.64864864864</v>
      </c>
      <c r="P29" s="52">
        <f t="shared" si="0"/>
        <v>0</v>
      </c>
      <c r="Q29" s="52">
        <f t="shared" si="0"/>
        <v>54954.954954954948</v>
      </c>
      <c r="R29" s="52">
        <f t="shared" si="0"/>
        <v>17117.117117117115</v>
      </c>
      <c r="S29" s="52">
        <f t="shared" si="0"/>
        <v>7207.2072072072069</v>
      </c>
      <c r="T29" s="53">
        <f>SUM(N29:S29)</f>
        <v>868468.46846846852</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40540.54054054054</v>
      </c>
      <c r="O30" s="64">
        <f t="shared" si="1"/>
        <v>748648.64864864864</v>
      </c>
      <c r="P30" s="64">
        <f t="shared" si="1"/>
        <v>0</v>
      </c>
      <c r="Q30" s="64">
        <f t="shared" si="1"/>
        <v>54954.954954954948</v>
      </c>
      <c r="R30" s="64">
        <f t="shared" si="1"/>
        <v>17117.117117117115</v>
      </c>
      <c r="S30" s="64">
        <f t="shared" si="1"/>
        <v>7207.2072072072069</v>
      </c>
      <c r="T30" s="64">
        <f>SUM(N30:S30)</f>
        <v>868468.46846846852</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F31/1.21</f>
        <v>462809.91735537193</v>
      </c>
      <c r="N31" s="198">
        <f t="shared" ref="N31:S31" si="2">G31/1.21</f>
        <v>0</v>
      </c>
      <c r="O31" s="198">
        <f t="shared" si="2"/>
        <v>0</v>
      </c>
      <c r="P31" s="198">
        <f t="shared" si="2"/>
        <v>0</v>
      </c>
      <c r="Q31" s="198">
        <f t="shared" si="2"/>
        <v>0</v>
      </c>
      <c r="R31" s="198">
        <f t="shared" si="2"/>
        <v>0</v>
      </c>
      <c r="S31" s="198">
        <f t="shared" si="2"/>
        <v>0</v>
      </c>
      <c r="T31" s="53">
        <f t="shared" ref="T31:T53" si="3">SUM(M31:S31)</f>
        <v>462809.91735537193</v>
      </c>
      <c r="U31" s="55" t="s">
        <v>42</v>
      </c>
      <c r="V31" s="55" t="s">
        <v>43</v>
      </c>
      <c r="W31" s="74" t="s">
        <v>297</v>
      </c>
      <c r="X31" s="200"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66000</v>
      </c>
      <c r="J33" s="72"/>
      <c r="K33" s="208">
        <v>6000</v>
      </c>
      <c r="L33" s="73"/>
      <c r="M33" s="52">
        <f>F33/1.11</f>
        <v>0</v>
      </c>
      <c r="N33" s="52">
        <f t="shared" ref="N33:S33" si="5">G33/1.11</f>
        <v>0</v>
      </c>
      <c r="O33" s="52">
        <f t="shared" si="5"/>
        <v>0</v>
      </c>
      <c r="P33" s="52">
        <f t="shared" si="5"/>
        <v>59459.459459459453</v>
      </c>
      <c r="Q33" s="52">
        <f t="shared" si="5"/>
        <v>0</v>
      </c>
      <c r="R33" s="52">
        <f t="shared" si="5"/>
        <v>5405.405405405405</v>
      </c>
      <c r="S33" s="52">
        <f t="shared" si="5"/>
        <v>0</v>
      </c>
      <c r="T33" s="53">
        <f t="shared" si="3"/>
        <v>64864.86486486486</v>
      </c>
      <c r="U33" s="55" t="s">
        <v>42</v>
      </c>
      <c r="V33" s="55" t="s">
        <v>46</v>
      </c>
      <c r="W33" s="79" t="s">
        <v>291</v>
      </c>
      <c r="X33" s="57" t="s">
        <v>291</v>
      </c>
      <c r="Y33" s="75" t="s">
        <v>47</v>
      </c>
      <c r="Z33" s="76" t="s">
        <v>37</v>
      </c>
      <c r="AA33" s="13"/>
    </row>
    <row r="34" spans="1:30" ht="66.75" customHeight="1" thickBot="1" x14ac:dyDescent="0.25">
      <c r="A34" s="43">
        <v>6</v>
      </c>
      <c r="B34" s="207" t="s">
        <v>45</v>
      </c>
      <c r="C34" s="206">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295000</v>
      </c>
      <c r="G35" s="50">
        <v>0</v>
      </c>
      <c r="H35" s="326">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9" t="s">
        <v>45</v>
      </c>
      <c r="C36" s="65" t="s">
        <v>426</v>
      </c>
      <c r="D36" s="61" t="s">
        <v>382</v>
      </c>
      <c r="E36" s="303" t="s">
        <v>383</v>
      </c>
      <c r="F36" s="81"/>
      <c r="G36" s="81"/>
      <c r="H36" s="326">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8"/>
      <c r="X36" s="164"/>
      <c r="Y36" s="82"/>
      <c r="Z36" s="76"/>
      <c r="AA36" s="13"/>
      <c r="AD36" s="3"/>
    </row>
    <row r="37" spans="1:30" ht="71.25" customHeight="1" thickBot="1" x14ac:dyDescent="0.25">
      <c r="A37" s="43">
        <v>9</v>
      </c>
      <c r="B37" s="309" t="s">
        <v>45</v>
      </c>
      <c r="C37" s="65" t="s">
        <v>427</v>
      </c>
      <c r="D37" s="61" t="s">
        <v>386</v>
      </c>
      <c r="E37" s="278" t="s">
        <v>385</v>
      </c>
      <c r="F37" s="81"/>
      <c r="G37" s="81"/>
      <c r="H37" s="326"/>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8"/>
      <c r="X37" s="164"/>
      <c r="Y37" s="82"/>
      <c r="Z37" s="76"/>
      <c r="AA37" s="13"/>
      <c r="AD37" s="3"/>
    </row>
    <row r="38" spans="1:30" ht="96" customHeight="1" thickBot="1" x14ac:dyDescent="0.25">
      <c r="A38" s="43">
        <v>10</v>
      </c>
      <c r="B38" s="317" t="s">
        <v>45</v>
      </c>
      <c r="C38" s="65" t="s">
        <v>428</v>
      </c>
      <c r="D38" s="61" t="s">
        <v>390</v>
      </c>
      <c r="E38" s="278" t="s">
        <v>392</v>
      </c>
      <c r="F38" s="81"/>
      <c r="G38" s="81"/>
      <c r="H38" s="326">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8" t="s">
        <v>45</v>
      </c>
      <c r="C39" s="65" t="s">
        <v>429</v>
      </c>
      <c r="D39" s="61" t="s">
        <v>406</v>
      </c>
      <c r="E39" s="278" t="s">
        <v>407</v>
      </c>
      <c r="F39" s="81">
        <v>50000</v>
      </c>
      <c r="G39" s="81"/>
      <c r="H39" s="326"/>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5">
        <v>45870</v>
      </c>
      <c r="X39" s="57" t="s">
        <v>367</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66000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59459.459459459453</v>
      </c>
      <c r="Q40" s="329">
        <f t="shared" si="16"/>
        <v>9090.9090909090919</v>
      </c>
      <c r="R40" s="329">
        <f t="shared" si="16"/>
        <v>5405.405405405405</v>
      </c>
      <c r="S40" s="83">
        <f t="shared" si="16"/>
        <v>2479.3388429752067</v>
      </c>
      <c r="T40" s="53">
        <f t="shared" si="3"/>
        <v>588005.36073263339</v>
      </c>
      <c r="U40" s="55"/>
      <c r="V40" s="55"/>
      <c r="W40" s="74"/>
      <c r="X40" s="78"/>
      <c r="Y40" s="84"/>
      <c r="Z40" s="45"/>
      <c r="AA40" s="13"/>
    </row>
    <row r="41" spans="1:30" ht="99" customHeight="1" thickBot="1" x14ac:dyDescent="0.25">
      <c r="A41" s="43">
        <v>13</v>
      </c>
      <c r="B41" s="80" t="s">
        <v>52</v>
      </c>
      <c r="C41" s="216">
        <v>6</v>
      </c>
      <c r="D41" s="217" t="s">
        <v>53</v>
      </c>
      <c r="E41" s="218"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45" t="s">
        <v>313</v>
      </c>
      <c r="X41" s="346"/>
      <c r="Y41" s="346"/>
      <c r="Z41" s="347"/>
      <c r="AA41" s="13"/>
    </row>
    <row r="42" spans="1:30" ht="99" customHeight="1" thickBot="1" x14ac:dyDescent="0.25">
      <c r="A42" s="43">
        <v>14</v>
      </c>
      <c r="B42" s="294" t="s">
        <v>52</v>
      </c>
      <c r="C42" s="216">
        <v>7</v>
      </c>
      <c r="D42" s="217" t="s">
        <v>312</v>
      </c>
      <c r="E42" s="218"/>
      <c r="F42" s="299">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45" t="s">
        <v>313</v>
      </c>
      <c r="X42" s="346"/>
      <c r="Y42" s="346"/>
      <c r="Z42" s="347"/>
      <c r="AA42" s="13"/>
    </row>
    <row r="43" spans="1:30" ht="99" customHeight="1" thickBot="1" x14ac:dyDescent="0.25">
      <c r="A43" s="43">
        <v>15</v>
      </c>
      <c r="B43" s="195" t="s">
        <v>52</v>
      </c>
      <c r="C43" s="216">
        <v>8</v>
      </c>
      <c r="D43" s="217" t="s">
        <v>252</v>
      </c>
      <c r="E43" s="218" t="s">
        <v>54</v>
      </c>
      <c r="F43" s="219">
        <v>1040602.5</v>
      </c>
      <c r="G43" s="88"/>
      <c r="H43" s="72"/>
      <c r="I43" s="89"/>
      <c r="J43" s="72"/>
      <c r="K43" s="72"/>
      <c r="L43" s="50"/>
      <c r="M43" s="52">
        <f>F43/1.21</f>
        <v>860002.0661157025</v>
      </c>
      <c r="N43" s="336">
        <f t="shared" ref="N43:S46" si="20">G43/1.21</f>
        <v>0</v>
      </c>
      <c r="O43" s="336">
        <f t="shared" si="20"/>
        <v>0</v>
      </c>
      <c r="P43" s="336">
        <f t="shared" si="20"/>
        <v>0</v>
      </c>
      <c r="Q43" s="336">
        <f t="shared" si="20"/>
        <v>0</v>
      </c>
      <c r="R43" s="336">
        <f t="shared" si="20"/>
        <v>0</v>
      </c>
      <c r="S43" s="336">
        <f t="shared" si="20"/>
        <v>0</v>
      </c>
      <c r="T43" s="53">
        <f t="shared" si="3"/>
        <v>860002.0661157025</v>
      </c>
      <c r="U43" s="55" t="s">
        <v>42</v>
      </c>
      <c r="V43" s="55"/>
      <c r="W43" s="87"/>
      <c r="X43" s="78"/>
      <c r="Y43" s="84"/>
      <c r="Z43" s="76"/>
      <c r="AA43" s="13"/>
    </row>
    <row r="44" spans="1:30" ht="99" customHeight="1" thickBot="1" x14ac:dyDescent="0.25">
      <c r="A44" s="43">
        <v>16</v>
      </c>
      <c r="B44" s="325" t="s">
        <v>52</v>
      </c>
      <c r="C44" s="319" t="s">
        <v>430</v>
      </c>
      <c r="D44" s="307" t="s">
        <v>284</v>
      </c>
      <c r="E44" s="312" t="s">
        <v>377</v>
      </c>
      <c r="F44" s="219">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5" t="s">
        <v>52</v>
      </c>
      <c r="C45" s="216">
        <v>9</v>
      </c>
      <c r="D45" s="217" t="s">
        <v>253</v>
      </c>
      <c r="E45" s="218" t="s">
        <v>254</v>
      </c>
      <c r="F45" s="219">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45" t="s">
        <v>256</v>
      </c>
      <c r="X45" s="346"/>
      <c r="Y45" s="346"/>
      <c r="Z45" s="347"/>
      <c r="AA45" s="13"/>
    </row>
    <row r="46" spans="1:30" ht="105" customHeight="1" thickBot="1" x14ac:dyDescent="0.25">
      <c r="A46" s="43">
        <v>18</v>
      </c>
      <c r="B46" s="195" t="s">
        <v>52</v>
      </c>
      <c r="C46" s="216">
        <v>10</v>
      </c>
      <c r="D46" s="220" t="s">
        <v>314</v>
      </c>
      <c r="E46" s="305" t="s">
        <v>358</v>
      </c>
      <c r="F46" s="221">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4" t="s">
        <v>290</v>
      </c>
      <c r="X46" s="164" t="s">
        <v>368</v>
      </c>
      <c r="Y46" s="84" t="s">
        <v>36</v>
      </c>
      <c r="Z46" s="76" t="s">
        <v>315</v>
      </c>
      <c r="AA46" s="13"/>
    </row>
    <row r="47" spans="1:30" ht="119.25" customHeight="1" thickBot="1" x14ac:dyDescent="0.25">
      <c r="A47" s="43">
        <v>19</v>
      </c>
      <c r="B47" s="294" t="s">
        <v>52</v>
      </c>
      <c r="C47" s="216">
        <v>11</v>
      </c>
      <c r="D47" s="217" t="s">
        <v>316</v>
      </c>
      <c r="E47" s="218" t="s">
        <v>254</v>
      </c>
      <c r="F47" s="301">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45" t="s">
        <v>380</v>
      </c>
      <c r="X47" s="346"/>
      <c r="Y47" s="346"/>
      <c r="Z47" s="347"/>
      <c r="AA47" s="13"/>
    </row>
    <row r="48" spans="1:30" ht="99.75" customHeight="1" thickBot="1" x14ac:dyDescent="0.25">
      <c r="A48" s="43">
        <v>20</v>
      </c>
      <c r="B48" s="294" t="s">
        <v>52</v>
      </c>
      <c r="C48" s="216">
        <v>12</v>
      </c>
      <c r="D48" s="217" t="s">
        <v>317</v>
      </c>
      <c r="E48" s="218" t="s">
        <v>54</v>
      </c>
      <c r="F48" s="301">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300"/>
      <c r="X48" s="164"/>
      <c r="Y48" s="84"/>
      <c r="Z48" s="76"/>
      <c r="AA48" s="13"/>
    </row>
    <row r="49" spans="1:78" ht="96.75" customHeight="1" thickBot="1" x14ac:dyDescent="0.25">
      <c r="A49" s="43">
        <v>21</v>
      </c>
      <c r="B49" s="294" t="s">
        <v>52</v>
      </c>
      <c r="C49" s="216">
        <v>13</v>
      </c>
      <c r="D49" s="217" t="s">
        <v>381</v>
      </c>
      <c r="E49" s="218" t="s">
        <v>379</v>
      </c>
      <c r="F49" s="301">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300"/>
      <c r="X49" s="164"/>
      <c r="Y49" s="84"/>
      <c r="Z49" s="76"/>
      <c r="AA49" s="13"/>
    </row>
    <row r="50" spans="1:78" ht="99" customHeight="1" thickBot="1" x14ac:dyDescent="0.25">
      <c r="A50" s="43">
        <v>22</v>
      </c>
      <c r="B50" s="294" t="s">
        <v>52</v>
      </c>
      <c r="C50" s="216">
        <v>14</v>
      </c>
      <c r="D50" s="217" t="s">
        <v>318</v>
      </c>
      <c r="E50" s="218" t="s">
        <v>254</v>
      </c>
      <c r="F50" s="301">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0" t="s">
        <v>380</v>
      </c>
      <c r="X50" s="361"/>
      <c r="Y50" s="361"/>
      <c r="Z50" s="362"/>
      <c r="AA50" s="13"/>
    </row>
    <row r="51" spans="1:78" ht="99" customHeight="1" thickBot="1" x14ac:dyDescent="0.25">
      <c r="A51" s="43">
        <v>23</v>
      </c>
      <c r="B51" s="318" t="s">
        <v>52</v>
      </c>
      <c r="C51" s="216">
        <v>15</v>
      </c>
      <c r="D51" s="217" t="s">
        <v>391</v>
      </c>
      <c r="E51" s="322" t="s">
        <v>405</v>
      </c>
      <c r="F51" s="301">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3"/>
      <c r="X51" s="164"/>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1105000</v>
      </c>
      <c r="I53" s="94">
        <f t="shared" si="23"/>
        <v>66000</v>
      </c>
      <c r="J53" s="94">
        <f t="shared" si="23"/>
        <v>72000</v>
      </c>
      <c r="K53" s="94">
        <f t="shared" si="23"/>
        <v>25000</v>
      </c>
      <c r="L53" s="94">
        <f t="shared" si="23"/>
        <v>11000</v>
      </c>
      <c r="M53" s="64">
        <f>M30+M32+M40+M52</f>
        <v>6244491.8429752067</v>
      </c>
      <c r="N53" s="64">
        <f t="shared" ref="N53:S53" si="24">N30+N32+N40+N52</f>
        <v>40540.54054054054</v>
      </c>
      <c r="O53" s="64">
        <f t="shared" si="24"/>
        <v>975094.92964038416</v>
      </c>
      <c r="P53" s="64">
        <f t="shared" si="24"/>
        <v>59459.459459459453</v>
      </c>
      <c r="Q53" s="64">
        <f t="shared" si="24"/>
        <v>64045.864045864044</v>
      </c>
      <c r="R53" s="64">
        <f t="shared" si="24"/>
        <v>22522.522522522522</v>
      </c>
      <c r="S53" s="64">
        <f t="shared" si="24"/>
        <v>9686.5460501824127</v>
      </c>
      <c r="T53" s="64">
        <f t="shared" si="3"/>
        <v>7415841.7052341597</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x14ac:dyDescent="0.25">
      <c r="A55" s="100"/>
      <c r="B55" s="100"/>
      <c r="C55" s="344" t="s">
        <v>267</v>
      </c>
      <c r="D55" s="344"/>
      <c r="E55" s="102"/>
      <c r="F55" s="103"/>
      <c r="G55" s="104"/>
      <c r="H55" s="104"/>
      <c r="I55" s="100"/>
      <c r="J55" s="100"/>
      <c r="K55" s="288"/>
      <c r="L55" s="100"/>
      <c r="M55" s="104"/>
      <c r="Q55" s="105"/>
      <c r="R55" s="289"/>
      <c r="W55" s="104"/>
      <c r="X55" s="344"/>
      <c r="Y55" s="344"/>
      <c r="Z55" s="104"/>
      <c r="AA55" s="104"/>
      <c r="AB55" s="106"/>
    </row>
    <row r="56" spans="1:78" ht="16.5" customHeight="1" x14ac:dyDescent="0.25">
      <c r="A56" s="370" t="s">
        <v>435</v>
      </c>
      <c r="B56" s="370"/>
      <c r="C56" s="370"/>
      <c r="D56" s="370"/>
      <c r="E56" s="370"/>
      <c r="F56" s="103"/>
      <c r="G56" s="104"/>
      <c r="H56" s="104"/>
      <c r="I56" s="100"/>
      <c r="J56" s="100"/>
      <c r="K56" s="288"/>
      <c r="L56" s="100"/>
      <c r="M56" s="104"/>
      <c r="Q56" s="105"/>
      <c r="R56" s="289"/>
      <c r="W56" s="369"/>
      <c r="X56" s="369"/>
      <c r="Y56" s="369"/>
      <c r="Z56" s="369"/>
      <c r="AA56" s="369"/>
      <c r="AB56" s="107"/>
    </row>
    <row r="57" spans="1:78" ht="16.5"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customHeight="1" x14ac:dyDescent="0.25">
      <c r="A67" s="232"/>
      <c r="B67" s="232"/>
      <c r="C67" s="372" t="s">
        <v>274</v>
      </c>
      <c r="D67" s="372"/>
      <c r="E67" s="372"/>
      <c r="F67" s="372"/>
      <c r="G67" s="104"/>
      <c r="H67" s="104"/>
      <c r="I67" s="231"/>
      <c r="J67" s="231"/>
      <c r="K67" s="288"/>
      <c r="L67" s="231"/>
      <c r="M67" s="104"/>
      <c r="N67" s="235"/>
      <c r="O67" s="235"/>
      <c r="P67" s="235"/>
      <c r="Q67" s="234"/>
      <c r="R67" s="289"/>
      <c r="S67" s="235"/>
      <c r="W67" s="233"/>
      <c r="X67" s="233"/>
      <c r="Y67" s="233"/>
      <c r="Z67" s="233"/>
      <c r="AA67" s="233"/>
      <c r="AB67" s="236"/>
    </row>
    <row r="68" spans="1:28" ht="16.5" customHeight="1" x14ac:dyDescent="0.25">
      <c r="A68" s="232"/>
      <c r="B68" s="232"/>
      <c r="C68" s="344" t="s">
        <v>420</v>
      </c>
      <c r="D68" s="344"/>
      <c r="E68" s="344"/>
      <c r="F68" s="344"/>
      <c r="G68" s="104"/>
      <c r="H68" s="104"/>
      <c r="I68" s="231"/>
      <c r="J68" s="231"/>
      <c r="K68" s="288"/>
      <c r="L68" s="231"/>
      <c r="M68" s="104"/>
      <c r="N68" s="235"/>
      <c r="O68" s="235"/>
      <c r="P68" s="235"/>
      <c r="Q68" s="234"/>
      <c r="R68" s="289"/>
      <c r="S68" s="235"/>
      <c r="W68" s="233"/>
      <c r="X68" s="233"/>
      <c r="Y68" s="233"/>
      <c r="Z68" s="233"/>
      <c r="AA68" s="233"/>
      <c r="AB68" s="236"/>
    </row>
    <row r="69" spans="1:28" ht="16.5"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71" t="s">
        <v>242</v>
      </c>
      <c r="D78" s="371"/>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338" t="s">
        <v>436</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70"/>
      <c r="C89" s="370"/>
      <c r="D89" s="370"/>
      <c r="E89" s="102"/>
      <c r="F89" s="103"/>
      <c r="G89" s="104"/>
      <c r="H89" s="104"/>
      <c r="I89" s="100"/>
      <c r="J89" s="100"/>
      <c r="K89" s="288"/>
      <c r="L89" s="100"/>
      <c r="M89" s="104"/>
      <c r="N89" s="344"/>
      <c r="O89" s="344"/>
      <c r="P89" s="344"/>
      <c r="Q89" s="102"/>
      <c r="R89" s="287"/>
      <c r="S89" s="344"/>
      <c r="T89" s="344"/>
      <c r="U89" s="344"/>
      <c r="V89" s="100"/>
      <c r="W89" s="344"/>
      <c r="X89" s="344"/>
      <c r="Y89" s="344"/>
      <c r="Z89" s="344"/>
      <c r="AA89" s="100"/>
      <c r="AB89" s="106"/>
    </row>
    <row r="90" spans="1:28" ht="17.25" customHeight="1" x14ac:dyDescent="0.2">
      <c r="A90" s="2"/>
      <c r="B90" s="2"/>
      <c r="D90" s="12"/>
      <c r="F90" s="6"/>
      <c r="G90" s="13"/>
      <c r="H90" s="13"/>
      <c r="I90" s="2"/>
      <c r="J90" s="2"/>
      <c r="K90" s="290"/>
      <c r="L90" s="2"/>
      <c r="M90" s="13"/>
      <c r="O90" s="108"/>
      <c r="P90" s="108"/>
      <c r="Q90" s="108"/>
      <c r="R90" s="108"/>
      <c r="S90" s="108"/>
      <c r="T90" s="368"/>
      <c r="U90" s="368"/>
      <c r="V90" s="368"/>
      <c r="W90" s="368"/>
      <c r="X90" s="368"/>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T90:X90"/>
    <mergeCell ref="W56:AA56"/>
    <mergeCell ref="B89:D89"/>
    <mergeCell ref="N89:P89"/>
    <mergeCell ref="S89:U89"/>
    <mergeCell ref="W89:Z89"/>
    <mergeCell ref="C68:F68"/>
    <mergeCell ref="C78:D78"/>
    <mergeCell ref="C67:F67"/>
    <mergeCell ref="A56:E56"/>
    <mergeCell ref="D2:U7"/>
    <mergeCell ref="D26:D27"/>
    <mergeCell ref="W9:Z9"/>
    <mergeCell ref="W8:Y8"/>
    <mergeCell ref="T8:U8"/>
    <mergeCell ref="B9:M9"/>
    <mergeCell ref="V10:AA10"/>
    <mergeCell ref="C16:Z16"/>
    <mergeCell ref="O17:S17"/>
    <mergeCell ref="W25:X25"/>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11" zoomScaleNormal="100" workbookViewId="0">
      <selection activeCell="E176" sqref="E176"/>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98"/>
      <c r="E2" s="398"/>
      <c r="F2" s="398"/>
      <c r="G2" s="398"/>
      <c r="H2" s="398"/>
      <c r="I2" s="398"/>
      <c r="J2" s="398"/>
      <c r="K2" s="398"/>
      <c r="L2" s="398"/>
      <c r="M2" s="398"/>
      <c r="N2" s="398"/>
      <c r="O2" s="398"/>
      <c r="P2" s="398"/>
      <c r="Q2" s="398"/>
      <c r="R2" s="398"/>
      <c r="S2" s="398"/>
      <c r="T2" s="398"/>
      <c r="U2" s="398"/>
      <c r="V2" s="246"/>
      <c r="W2" s="246"/>
      <c r="X2" s="246"/>
      <c r="Y2" s="246"/>
    </row>
    <row r="3" spans="1:26" x14ac:dyDescent="0.2">
      <c r="A3" s="246"/>
      <c r="B3" s="230"/>
      <c r="C3" s="246"/>
      <c r="D3" s="398"/>
      <c r="E3" s="398"/>
      <c r="F3" s="398"/>
      <c r="G3" s="398"/>
      <c r="H3" s="398"/>
      <c r="I3" s="398"/>
      <c r="J3" s="398"/>
      <c r="K3" s="398"/>
      <c r="L3" s="398"/>
      <c r="M3" s="398"/>
      <c r="N3" s="398"/>
      <c r="O3" s="398"/>
      <c r="P3" s="398"/>
      <c r="Q3" s="398"/>
      <c r="R3" s="398"/>
      <c r="S3" s="398"/>
      <c r="T3" s="398"/>
      <c r="U3" s="398"/>
      <c r="V3" s="246"/>
      <c r="W3" s="246"/>
      <c r="X3" s="246"/>
      <c r="Y3" s="246"/>
    </row>
    <row r="4" spans="1:26" x14ac:dyDescent="0.2">
      <c r="A4" s="246"/>
      <c r="B4" s="230"/>
      <c r="C4" s="246"/>
      <c r="D4" s="398"/>
      <c r="E4" s="398"/>
      <c r="F4" s="398"/>
      <c r="G4" s="398"/>
      <c r="H4" s="398"/>
      <c r="I4" s="398"/>
      <c r="J4" s="398"/>
      <c r="K4" s="398"/>
      <c r="L4" s="398"/>
      <c r="M4" s="398"/>
      <c r="N4" s="398"/>
      <c r="O4" s="398"/>
      <c r="P4" s="398"/>
      <c r="Q4" s="398"/>
      <c r="R4" s="398"/>
      <c r="S4" s="398"/>
      <c r="T4" s="398"/>
      <c r="U4" s="398"/>
      <c r="V4" s="246"/>
      <c r="W4" s="246"/>
      <c r="X4" s="246"/>
      <c r="Y4" s="246"/>
    </row>
    <row r="5" spans="1:26" x14ac:dyDescent="0.2">
      <c r="A5" s="246"/>
      <c r="B5" s="230"/>
      <c r="C5" s="246"/>
      <c r="D5" s="398"/>
      <c r="E5" s="398"/>
      <c r="F5" s="398"/>
      <c r="G5" s="398"/>
      <c r="H5" s="398"/>
      <c r="I5" s="398"/>
      <c r="J5" s="398"/>
      <c r="K5" s="398"/>
      <c r="L5" s="398"/>
      <c r="M5" s="398"/>
      <c r="N5" s="398"/>
      <c r="O5" s="398"/>
      <c r="P5" s="398"/>
      <c r="Q5" s="398"/>
      <c r="R5" s="398"/>
      <c r="S5" s="398"/>
      <c r="T5" s="398"/>
      <c r="U5" s="398"/>
      <c r="V5" s="246"/>
      <c r="W5" s="246"/>
      <c r="X5" s="246"/>
      <c r="Y5" s="246"/>
    </row>
    <row r="6" spans="1:26" x14ac:dyDescent="0.2">
      <c r="A6" s="246"/>
      <c r="B6" s="230"/>
      <c r="C6" s="246"/>
      <c r="D6" s="398"/>
      <c r="E6" s="398"/>
      <c r="F6" s="398"/>
      <c r="G6" s="398"/>
      <c r="H6" s="398"/>
      <c r="I6" s="398"/>
      <c r="J6" s="398"/>
      <c r="K6" s="398"/>
      <c r="L6" s="398"/>
      <c r="M6" s="398"/>
      <c r="N6" s="398"/>
      <c r="O6" s="398"/>
      <c r="P6" s="398"/>
      <c r="Q6" s="398"/>
      <c r="R6" s="398"/>
      <c r="S6" s="398"/>
      <c r="T6" s="398"/>
      <c r="U6" s="398"/>
      <c r="V6" s="246"/>
      <c r="W6" s="246"/>
      <c r="X6" s="246"/>
      <c r="Y6" s="246"/>
    </row>
    <row r="7" spans="1:26" ht="18.75" x14ac:dyDescent="0.2">
      <c r="B7" s="365" t="s">
        <v>276</v>
      </c>
      <c r="C7" s="365"/>
      <c r="D7" s="365"/>
      <c r="E7" s="365"/>
      <c r="F7" s="365"/>
      <c r="G7" s="365"/>
      <c r="H7" s="365"/>
      <c r="I7" s="365"/>
      <c r="J7" s="365"/>
      <c r="K7" s="365"/>
      <c r="L7" s="365"/>
      <c r="M7" s="365"/>
      <c r="N7" s="365"/>
      <c r="O7" s="365"/>
      <c r="P7" s="365"/>
      <c r="Q7" s="190"/>
      <c r="R7" s="190"/>
      <c r="S7" s="190"/>
      <c r="T7" s="190"/>
      <c r="U7" s="190"/>
      <c r="V7" s="190"/>
      <c r="X7" s="190"/>
      <c r="Y7" s="190"/>
    </row>
    <row r="8" spans="1:26" x14ac:dyDescent="0.25">
      <c r="A8" s="246"/>
      <c r="B8" s="333"/>
      <c r="C8" s="230"/>
      <c r="O8" s="246"/>
      <c r="P8" s="246"/>
      <c r="Q8" s="246"/>
      <c r="R8" s="246"/>
      <c r="S8" s="246"/>
      <c r="T8" s="246"/>
      <c r="U8" s="246"/>
      <c r="V8" s="246"/>
      <c r="W8" s="246"/>
      <c r="X8" s="246"/>
      <c r="Y8" s="246"/>
    </row>
    <row r="9" spans="1:26" ht="18.75" x14ac:dyDescent="0.2">
      <c r="C9" s="190"/>
      <c r="O9" s="190"/>
      <c r="P9" s="190"/>
      <c r="Q9" s="190"/>
      <c r="R9" s="190"/>
      <c r="S9" s="246"/>
      <c r="T9" s="250"/>
      <c r="U9" s="247" t="s">
        <v>275</v>
      </c>
      <c r="V9" s="250"/>
      <c r="W9" s="250"/>
      <c r="X9" s="250"/>
      <c r="Y9" s="11"/>
      <c r="Z9" s="11"/>
    </row>
    <row r="10" spans="1:26" ht="18.75" x14ac:dyDescent="0.2">
      <c r="A10" s="204"/>
      <c r="C10" s="204"/>
      <c r="O10" s="204"/>
      <c r="P10" s="204"/>
      <c r="Q10" s="204"/>
      <c r="R10" s="204"/>
      <c r="S10" s="204"/>
      <c r="T10" s="11"/>
      <c r="U10" s="272" t="s">
        <v>417</v>
      </c>
      <c r="V10" s="272"/>
      <c r="W10" s="272"/>
      <c r="X10" s="272"/>
      <c r="Y10" s="272"/>
      <c r="Z10" s="272"/>
    </row>
    <row r="11" spans="1:26" ht="18.75" x14ac:dyDescent="0.2">
      <c r="C11" s="190"/>
      <c r="O11" s="190"/>
      <c r="P11" s="190"/>
      <c r="Q11" s="190"/>
      <c r="R11" s="190"/>
      <c r="S11" s="190"/>
      <c r="T11" s="387"/>
      <c r="U11" s="387"/>
      <c r="V11" s="387"/>
      <c r="W11" s="387"/>
      <c r="X11" s="387"/>
      <c r="Y11" s="387"/>
      <c r="Z11" s="387"/>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88" t="s">
        <v>62</v>
      </c>
      <c r="F17" s="388"/>
      <c r="G17" s="388"/>
      <c r="H17" s="388"/>
      <c r="I17" s="388"/>
      <c r="J17" s="388"/>
      <c r="K17" s="388"/>
      <c r="L17" s="388"/>
      <c r="M17" s="388"/>
      <c r="N17" s="388"/>
      <c r="O17" s="388"/>
      <c r="P17" s="388"/>
      <c r="Q17" s="388"/>
      <c r="R17" s="388"/>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395</v>
      </c>
      <c r="M21" s="116" t="s">
        <v>2</v>
      </c>
      <c r="N21" s="116">
        <v>66.08</v>
      </c>
      <c r="O21" s="117" t="s">
        <v>5</v>
      </c>
      <c r="P21" s="117" t="s">
        <v>6</v>
      </c>
      <c r="Q21" s="117" t="s">
        <v>7</v>
      </c>
      <c r="R21" s="65" t="s">
        <v>3</v>
      </c>
      <c r="S21" s="65" t="s">
        <v>4</v>
      </c>
      <c r="T21" s="65" t="s">
        <v>63</v>
      </c>
      <c r="U21" s="65" t="s">
        <v>395</v>
      </c>
      <c r="V21" s="65" t="s">
        <v>2</v>
      </c>
      <c r="W21" s="237">
        <v>66.08</v>
      </c>
      <c r="X21" s="118"/>
      <c r="Y21" s="119"/>
      <c r="Z21" s="389"/>
      <c r="AA21" s="389"/>
    </row>
    <row r="22" spans="1:46" s="110" customFormat="1" ht="191.25" customHeight="1" thickBot="1" x14ac:dyDescent="0.25">
      <c r="A22" s="340" t="s">
        <v>8</v>
      </c>
      <c r="B22" s="358" t="s">
        <v>9</v>
      </c>
      <c r="C22" s="340" t="s">
        <v>64</v>
      </c>
      <c r="D22" s="340" t="s">
        <v>65</v>
      </c>
      <c r="E22" s="392" t="s">
        <v>66</v>
      </c>
      <c r="F22" s="120" t="s">
        <v>270</v>
      </c>
      <c r="G22" s="120" t="s">
        <v>67</v>
      </c>
      <c r="H22" s="120" t="s">
        <v>68</v>
      </c>
      <c r="I22" s="188" t="s">
        <v>14</v>
      </c>
      <c r="J22" s="189" t="s">
        <v>69</v>
      </c>
      <c r="K22" s="121" t="s">
        <v>70</v>
      </c>
      <c r="L22" s="29" t="s">
        <v>16</v>
      </c>
      <c r="M22" s="119" t="s">
        <v>17</v>
      </c>
      <c r="N22" s="119" t="s">
        <v>269</v>
      </c>
      <c r="O22" s="122" t="s">
        <v>268</v>
      </c>
      <c r="P22" s="282" t="s">
        <v>399</v>
      </c>
      <c r="Q22" s="123" t="s">
        <v>398</v>
      </c>
      <c r="R22" s="282" t="s">
        <v>277</v>
      </c>
      <c r="S22" s="124" t="s">
        <v>397</v>
      </c>
      <c r="T22" s="125" t="s">
        <v>70</v>
      </c>
      <c r="U22" s="124" t="s">
        <v>396</v>
      </c>
      <c r="V22" s="124" t="s">
        <v>17</v>
      </c>
      <c r="W22" s="45" t="s">
        <v>269</v>
      </c>
      <c r="X22" s="126" t="s">
        <v>19</v>
      </c>
      <c r="Y22" s="394" t="s">
        <v>20</v>
      </c>
      <c r="Z22" s="390" t="s">
        <v>71</v>
      </c>
      <c r="AA22" s="390" t="s">
        <v>72</v>
      </c>
    </row>
    <row r="23" spans="1:46" s="110" customFormat="1" ht="98.25" customHeight="1" thickBot="1" x14ac:dyDescent="0.25">
      <c r="A23" s="379"/>
      <c r="B23" s="382"/>
      <c r="C23" s="379"/>
      <c r="D23" s="379"/>
      <c r="E23" s="393"/>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395"/>
      <c r="Z23" s="391"/>
      <c r="AA23" s="391"/>
    </row>
    <row r="24" spans="1:46" ht="29.25" customHeight="1" x14ac:dyDescent="0.2">
      <c r="A24" s="373">
        <v>1</v>
      </c>
      <c r="B24" s="383" t="s">
        <v>76</v>
      </c>
      <c r="C24" s="373">
        <v>1</v>
      </c>
      <c r="D24" s="385" t="s">
        <v>77</v>
      </c>
      <c r="E24" s="380" t="s">
        <v>78</v>
      </c>
      <c r="F24" s="373">
        <v>24000</v>
      </c>
      <c r="G24" s="373">
        <v>2000</v>
      </c>
      <c r="H24" s="373">
        <v>4000</v>
      </c>
      <c r="I24" s="375">
        <v>1000</v>
      </c>
      <c r="J24" s="375">
        <v>1000</v>
      </c>
      <c r="K24" s="373">
        <v>2000</v>
      </c>
      <c r="L24" s="373">
        <v>1000</v>
      </c>
      <c r="M24" s="373"/>
      <c r="N24" s="227"/>
      <c r="O24" s="377">
        <f>F24/1.21</f>
        <v>19834.710743801654</v>
      </c>
      <c r="P24" s="377">
        <f t="shared" ref="P24:W24" si="0">G24/1.21</f>
        <v>1652.8925619834711</v>
      </c>
      <c r="Q24" s="377">
        <f t="shared" si="0"/>
        <v>3305.7851239669421</v>
      </c>
      <c r="R24" s="377">
        <f t="shared" si="0"/>
        <v>826.44628099173553</v>
      </c>
      <c r="S24" s="377">
        <f t="shared" si="0"/>
        <v>826.44628099173553</v>
      </c>
      <c r="T24" s="377">
        <f t="shared" si="0"/>
        <v>1652.8925619834711</v>
      </c>
      <c r="U24" s="377">
        <f t="shared" si="0"/>
        <v>826.44628099173553</v>
      </c>
      <c r="V24" s="377">
        <f t="shared" si="0"/>
        <v>0</v>
      </c>
      <c r="W24" s="377">
        <f t="shared" si="0"/>
        <v>0</v>
      </c>
      <c r="X24" s="377">
        <f>SUM(O24:W24)</f>
        <v>28925.619834710742</v>
      </c>
      <c r="Y24" s="413" t="s">
        <v>79</v>
      </c>
      <c r="Z24" s="401" t="s">
        <v>290</v>
      </c>
      <c r="AA24" s="403" t="s">
        <v>366</v>
      </c>
    </row>
    <row r="25" spans="1:46" ht="19.5" customHeight="1" thickBot="1" x14ac:dyDescent="0.25">
      <c r="A25" s="374"/>
      <c r="B25" s="384"/>
      <c r="C25" s="374"/>
      <c r="D25" s="386"/>
      <c r="E25" s="381"/>
      <c r="F25" s="374"/>
      <c r="G25" s="374"/>
      <c r="H25" s="374"/>
      <c r="I25" s="376"/>
      <c r="J25" s="376"/>
      <c r="K25" s="374"/>
      <c r="L25" s="374"/>
      <c r="M25" s="374"/>
      <c r="N25" s="228"/>
      <c r="O25" s="378"/>
      <c r="P25" s="378"/>
      <c r="Q25" s="378"/>
      <c r="R25" s="378"/>
      <c r="S25" s="378"/>
      <c r="T25" s="378"/>
      <c r="U25" s="378"/>
      <c r="V25" s="378"/>
      <c r="W25" s="378"/>
      <c r="X25" s="378"/>
      <c r="Y25" s="414"/>
      <c r="Z25" s="402"/>
      <c r="AA25" s="404"/>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19834.710743801654</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28925.619834710742</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F27/1.21</f>
        <v>3305.7851239669421</v>
      </c>
      <c r="P27" s="52">
        <f t="shared" ref="P27:W27" si="3">G27/1.21</f>
        <v>8264.4628099173551</v>
      </c>
      <c r="Q27" s="52">
        <f t="shared" si="3"/>
        <v>31404.958677685951</v>
      </c>
      <c r="R27" s="52">
        <f t="shared" si="3"/>
        <v>826.44628099173553</v>
      </c>
      <c r="S27" s="52">
        <f t="shared" si="3"/>
        <v>1652.8925619834711</v>
      </c>
      <c r="T27" s="52">
        <f t="shared" si="3"/>
        <v>4958.6776859504134</v>
      </c>
      <c r="U27" s="52">
        <f t="shared" si="3"/>
        <v>826.44628099173553</v>
      </c>
      <c r="V27" s="52">
        <f t="shared" si="3"/>
        <v>0</v>
      </c>
      <c r="W27" s="52">
        <f t="shared" si="3"/>
        <v>0</v>
      </c>
      <c r="X27" s="52">
        <f>SUM(O27:W27)</f>
        <v>51239.669421487612</v>
      </c>
      <c r="Y27" s="132" t="s">
        <v>79</v>
      </c>
      <c r="Z27" s="133" t="s">
        <v>297</v>
      </c>
      <c r="AA27" s="133" t="s">
        <v>367</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3305.7851239669421</v>
      </c>
      <c r="P28" s="52">
        <f t="shared" si="5"/>
        <v>8264.4628099173551</v>
      </c>
      <c r="Q28" s="52">
        <f t="shared" si="5"/>
        <v>31404.958677685951</v>
      </c>
      <c r="R28" s="52">
        <f t="shared" si="5"/>
        <v>826.44628099173553</v>
      </c>
      <c r="S28" s="52">
        <f t="shared" si="5"/>
        <v>1652.8925619834711</v>
      </c>
      <c r="T28" s="52">
        <f t="shared" si="5"/>
        <v>4958.6776859504134</v>
      </c>
      <c r="U28" s="52">
        <f t="shared" si="5"/>
        <v>826.44628099173553</v>
      </c>
      <c r="V28" s="52">
        <f t="shared" si="5"/>
        <v>0</v>
      </c>
      <c r="W28" s="52">
        <f t="shared" si="5"/>
        <v>0</v>
      </c>
      <c r="X28" s="52">
        <f t="shared" si="5"/>
        <v>51239.669421487612</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F29/1.21</f>
        <v>366942.14876033057</v>
      </c>
      <c r="P29" s="52">
        <f t="shared" ref="P29:W29" si="6">G29/1.21</f>
        <v>117355.37190082645</v>
      </c>
      <c r="Q29" s="52">
        <f t="shared" si="6"/>
        <v>330578.51239669422</v>
      </c>
      <c r="R29" s="52">
        <f t="shared" si="6"/>
        <v>12396.694214876034</v>
      </c>
      <c r="S29" s="52">
        <f t="shared" si="6"/>
        <v>33057.85123966942</v>
      </c>
      <c r="T29" s="52">
        <f t="shared" si="6"/>
        <v>33057.85123966942</v>
      </c>
      <c r="U29" s="52">
        <f t="shared" si="6"/>
        <v>13223.140495867769</v>
      </c>
      <c r="V29" s="52">
        <f t="shared" si="6"/>
        <v>0</v>
      </c>
      <c r="W29" s="52">
        <f t="shared" si="6"/>
        <v>0</v>
      </c>
      <c r="X29" s="52">
        <f>SUM(O29:W29)</f>
        <v>906611.57024793385</v>
      </c>
      <c r="Y29" s="132" t="s">
        <v>79</v>
      </c>
      <c r="Z29" s="405" t="s">
        <v>88</v>
      </c>
      <c r="AA29" s="406"/>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366942.14876033057</v>
      </c>
      <c r="P30" s="52">
        <f t="shared" si="8"/>
        <v>117355.37190082645</v>
      </c>
      <c r="Q30" s="52">
        <f t="shared" si="8"/>
        <v>330578.51239669422</v>
      </c>
      <c r="R30" s="52">
        <f t="shared" si="8"/>
        <v>12396.694214876034</v>
      </c>
      <c r="S30" s="52">
        <f t="shared" si="8"/>
        <v>33057.85123966942</v>
      </c>
      <c r="T30" s="52">
        <f t="shared" si="8"/>
        <v>33057.85123966942</v>
      </c>
      <c r="U30" s="52">
        <f t="shared" si="8"/>
        <v>13223.140495867769</v>
      </c>
      <c r="V30" s="52">
        <f t="shared" si="8"/>
        <v>0</v>
      </c>
      <c r="W30" s="52">
        <f t="shared" si="8"/>
        <v>0</v>
      </c>
      <c r="X30" s="52">
        <f t="shared" si="8"/>
        <v>906611.57024793385</v>
      </c>
      <c r="Y30" s="132"/>
      <c r="Z30" s="407"/>
      <c r="AA30" s="408"/>
    </row>
    <row r="31" spans="1:46" ht="47.25" customHeight="1" thickBot="1" x14ac:dyDescent="0.25">
      <c r="A31" s="43">
        <v>7</v>
      </c>
      <c r="B31" s="43" t="s">
        <v>90</v>
      </c>
      <c r="C31" s="43">
        <v>4</v>
      </c>
      <c r="D31" s="70" t="s">
        <v>418</v>
      </c>
      <c r="E31" s="128" t="s">
        <v>91</v>
      </c>
      <c r="F31" s="50">
        <v>48000</v>
      </c>
      <c r="G31" s="50">
        <v>29000</v>
      </c>
      <c r="H31" s="50">
        <v>120000</v>
      </c>
      <c r="I31" s="292">
        <v>2000</v>
      </c>
      <c r="J31" s="50">
        <v>13000</v>
      </c>
      <c r="K31" s="50">
        <v>6000</v>
      </c>
      <c r="L31" s="50">
        <v>12000</v>
      </c>
      <c r="M31" s="50"/>
      <c r="N31" s="50"/>
      <c r="O31" s="52">
        <f>F31/1.11</f>
        <v>43243.24324324324</v>
      </c>
      <c r="P31" s="52">
        <f t="shared" ref="P31:W31" si="9">G31/1.11</f>
        <v>26126.126126126124</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207207.20720720719</v>
      </c>
      <c r="Y31" s="132" t="s">
        <v>79</v>
      </c>
      <c r="Z31" s="409"/>
      <c r="AA31" s="410"/>
    </row>
    <row r="32" spans="1:46" ht="129" customHeight="1" thickBot="1" x14ac:dyDescent="0.25">
      <c r="A32" s="196">
        <v>8</v>
      </c>
      <c r="B32" s="43" t="s">
        <v>90</v>
      </c>
      <c r="C32" s="43">
        <v>5</v>
      </c>
      <c r="D32" s="70" t="s">
        <v>92</v>
      </c>
      <c r="E32" s="128" t="s">
        <v>93</v>
      </c>
      <c r="F32" s="50">
        <v>96000</v>
      </c>
      <c r="G32" s="50">
        <v>30000</v>
      </c>
      <c r="H32" s="50">
        <v>120000</v>
      </c>
      <c r="I32" s="292">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2" t="s">
        <v>79</v>
      </c>
      <c r="Z32" s="136" t="s">
        <v>291</v>
      </c>
      <c r="AA32" s="136" t="s">
        <v>288</v>
      </c>
    </row>
    <row r="33" spans="1:29" ht="28.5" customHeight="1" thickBot="1" x14ac:dyDescent="0.25">
      <c r="A33" s="43">
        <v>9</v>
      </c>
      <c r="B33" s="43"/>
      <c r="C33" s="43"/>
      <c r="D33" s="43" t="s">
        <v>94</v>
      </c>
      <c r="E33" s="128"/>
      <c r="F33" s="50">
        <f t="shared" ref="F33:L33" si="12">SUM(F31:F32)</f>
        <v>144000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122582.08621844985</v>
      </c>
      <c r="P33" s="52">
        <f t="shared" si="13"/>
        <v>50919.514555878195</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425389.0253890254</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289</v>
      </c>
      <c r="AA34" s="136" t="s">
        <v>289</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9" t="s">
        <v>79</v>
      </c>
      <c r="Z35" s="136" t="s">
        <v>289</v>
      </c>
      <c r="AA35" s="136" t="s">
        <v>290</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9" t="s">
        <v>79</v>
      </c>
      <c r="Z36" s="136" t="s">
        <v>289</v>
      </c>
      <c r="AA36" s="136" t="s">
        <v>290</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291</v>
      </c>
      <c r="AA38" s="142" t="s">
        <v>291</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411" t="s">
        <v>108</v>
      </c>
      <c r="AA39" s="412"/>
    </row>
    <row r="40" spans="1:29" ht="48.75" customHeight="1" thickBot="1" x14ac:dyDescent="0.25">
      <c r="A40" s="196">
        <v>16</v>
      </c>
      <c r="B40" s="43" t="s">
        <v>58</v>
      </c>
      <c r="C40" s="43">
        <v>11</v>
      </c>
      <c r="D40" s="70" t="s">
        <v>300</v>
      </c>
      <c r="E40" s="128" t="s">
        <v>109</v>
      </c>
      <c r="F40" s="50">
        <v>28000</v>
      </c>
      <c r="G40" s="50">
        <v>5000</v>
      </c>
      <c r="H40" s="50">
        <v>13000</v>
      </c>
      <c r="I40" s="50">
        <v>4000</v>
      </c>
      <c r="J40" s="50">
        <v>1000</v>
      </c>
      <c r="K40" s="50">
        <v>3000</v>
      </c>
      <c r="L40" s="50">
        <v>2000</v>
      </c>
      <c r="M40" s="50"/>
      <c r="N40" s="50"/>
      <c r="O40" s="52">
        <f>F40/1.21</f>
        <v>23140.495867768597</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46280.991735537194</v>
      </c>
      <c r="Y40" s="132" t="s">
        <v>79</v>
      </c>
      <c r="Z40" s="141" t="s">
        <v>286</v>
      </c>
      <c r="AA40" s="141" t="s">
        <v>291</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42140.495867768594</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65280.991735537187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F42/1.21</f>
        <v>3471.0743801652893</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3471.0743801652893</v>
      </c>
      <c r="Y42" s="139" t="s">
        <v>79</v>
      </c>
      <c r="Z42" s="136" t="s">
        <v>290</v>
      </c>
      <c r="AA42" s="136" t="s">
        <v>296</v>
      </c>
      <c r="AC42" s="111"/>
    </row>
    <row r="43" spans="1:29" ht="156.75" customHeight="1" thickBot="1" x14ac:dyDescent="0.25">
      <c r="A43" s="43">
        <v>19</v>
      </c>
      <c r="B43" s="70" t="s">
        <v>110</v>
      </c>
      <c r="C43" s="115">
        <v>13</v>
      </c>
      <c r="D43" s="146" t="s">
        <v>280</v>
      </c>
      <c r="E43" s="128" t="s">
        <v>113</v>
      </c>
      <c r="F43" s="50"/>
      <c r="G43" s="50">
        <v>18500</v>
      </c>
      <c r="H43" s="50">
        <v>148500</v>
      </c>
      <c r="I43" s="50">
        <v>600</v>
      </c>
      <c r="J43" s="50">
        <v>6300</v>
      </c>
      <c r="K43" s="50">
        <v>1000</v>
      </c>
      <c r="L43" s="50">
        <v>900</v>
      </c>
      <c r="M43" s="50"/>
      <c r="N43" s="50"/>
      <c r="O43" s="52">
        <f>F43/1.19</f>
        <v>0</v>
      </c>
      <c r="P43" s="52">
        <f>G43/1.21</f>
        <v>15289.256198347108</v>
      </c>
      <c r="Q43" s="52">
        <f t="shared" si="23"/>
        <v>122727.27272727274</v>
      </c>
      <c r="R43" s="52">
        <f t="shared" si="23"/>
        <v>495.86776859504135</v>
      </c>
      <c r="S43" s="52">
        <f t="shared" si="23"/>
        <v>5206.6115702479337</v>
      </c>
      <c r="T43" s="52">
        <f t="shared" si="23"/>
        <v>826.44628099173553</v>
      </c>
      <c r="U43" s="52">
        <f t="shared" si="23"/>
        <v>743.80165289256206</v>
      </c>
      <c r="V43" s="52">
        <f t="shared" si="23"/>
        <v>0</v>
      </c>
      <c r="W43" s="52">
        <f t="shared" si="23"/>
        <v>0</v>
      </c>
      <c r="X43" s="52">
        <f t="shared" si="20"/>
        <v>145289.25619834714</v>
      </c>
      <c r="Y43" s="139" t="s">
        <v>79</v>
      </c>
      <c r="Z43" s="136" t="s">
        <v>368</v>
      </c>
      <c r="AA43" s="136" t="s">
        <v>367</v>
      </c>
      <c r="AC43" s="111"/>
    </row>
    <row r="44" spans="1:29" ht="73.900000000000006" customHeight="1" thickBot="1" x14ac:dyDescent="0.25">
      <c r="A44" s="373">
        <v>20</v>
      </c>
      <c r="B44" s="147" t="s">
        <v>110</v>
      </c>
      <c r="C44" s="115">
        <v>14</v>
      </c>
      <c r="D44" s="146" t="s">
        <v>114</v>
      </c>
      <c r="E44" s="128"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9" t="s">
        <v>79</v>
      </c>
      <c r="Z44" s="133" t="s">
        <v>296</v>
      </c>
      <c r="AA44" s="136" t="s">
        <v>296</v>
      </c>
      <c r="AC44" s="111"/>
    </row>
    <row r="45" spans="1:29" ht="86.25" customHeight="1" thickBot="1" x14ac:dyDescent="0.25">
      <c r="A45" s="374"/>
      <c r="B45" s="147" t="s">
        <v>110</v>
      </c>
      <c r="C45" s="115">
        <v>15</v>
      </c>
      <c r="D45" s="146" t="s">
        <v>116</v>
      </c>
      <c r="E45" s="128" t="s">
        <v>117</v>
      </c>
      <c r="F45" s="50">
        <v>23000</v>
      </c>
      <c r="G45" s="50">
        <v>4100</v>
      </c>
      <c r="H45" s="50">
        <v>5300</v>
      </c>
      <c r="I45" s="50">
        <v>400</v>
      </c>
      <c r="J45" s="50">
        <v>700</v>
      </c>
      <c r="K45" s="50"/>
      <c r="L45" s="50">
        <v>100</v>
      </c>
      <c r="M45" s="50"/>
      <c r="N45" s="50"/>
      <c r="O45" s="52">
        <f>F45/1.21</f>
        <v>19008.264462809919</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27768.595041322315</v>
      </c>
      <c r="Y45" s="139" t="s">
        <v>79</v>
      </c>
      <c r="Z45" s="133" t="s">
        <v>290</v>
      </c>
      <c r="AA45" s="136" t="s">
        <v>367</v>
      </c>
      <c r="AC45" s="111"/>
    </row>
    <row r="46" spans="1:29" ht="27" customHeight="1" thickBot="1" x14ac:dyDescent="0.25">
      <c r="A46" s="43">
        <v>21</v>
      </c>
      <c r="B46" s="34"/>
      <c r="C46" s="43"/>
      <c r="D46" s="95" t="s">
        <v>118</v>
      </c>
      <c r="E46" s="128"/>
      <c r="F46" s="50">
        <f t="shared" ref="F46:L46" si="25">SUM(F42:F45)</f>
        <v>30000</v>
      </c>
      <c r="G46" s="50">
        <f t="shared" si="25"/>
        <v>23000</v>
      </c>
      <c r="H46" s="50">
        <f t="shared" si="25"/>
        <v>154000</v>
      </c>
      <c r="I46" s="50">
        <f t="shared" si="25"/>
        <v>1000</v>
      </c>
      <c r="J46" s="50">
        <f t="shared" si="25"/>
        <v>7000</v>
      </c>
      <c r="K46" s="50">
        <f t="shared" si="25"/>
        <v>1000</v>
      </c>
      <c r="L46" s="50">
        <f t="shared" si="25"/>
        <v>1000</v>
      </c>
      <c r="M46" s="50"/>
      <c r="N46" s="50"/>
      <c r="O46" s="52">
        <f t="shared" ref="O46:W46" si="26">SUM(O42:O45)</f>
        <v>24793.388429752067</v>
      </c>
      <c r="P46" s="52">
        <f t="shared" si="26"/>
        <v>19008.264462809919</v>
      </c>
      <c r="Q46" s="52">
        <f t="shared" si="26"/>
        <v>127272.72727272728</v>
      </c>
      <c r="R46" s="52">
        <f t="shared" si="26"/>
        <v>826.44628099173565</v>
      </c>
      <c r="S46" s="52">
        <f t="shared" si="26"/>
        <v>5785.1239669421484</v>
      </c>
      <c r="T46" s="52">
        <f t="shared" si="26"/>
        <v>826.44628099173553</v>
      </c>
      <c r="U46" s="52">
        <f t="shared" si="26"/>
        <v>826.44628099173565</v>
      </c>
      <c r="V46" s="52">
        <f t="shared" si="26"/>
        <v>0</v>
      </c>
      <c r="W46" s="52">
        <f t="shared" si="26"/>
        <v>0</v>
      </c>
      <c r="X46" s="52">
        <f t="shared" si="20"/>
        <v>179338.84297520667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243</v>
      </c>
      <c r="E48" s="128"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2" t="s">
        <v>79</v>
      </c>
      <c r="Z48" s="136" t="s">
        <v>289</v>
      </c>
      <c r="AA48" s="133" t="s">
        <v>290</v>
      </c>
    </row>
    <row r="49" spans="1:28" ht="129.75" customHeight="1" thickBot="1" x14ac:dyDescent="0.25">
      <c r="A49" s="43">
        <v>24</v>
      </c>
      <c r="B49" s="39" t="s">
        <v>120</v>
      </c>
      <c r="C49" s="43">
        <v>17</v>
      </c>
      <c r="D49" s="150" t="s">
        <v>298</v>
      </c>
      <c r="E49" s="296" t="s">
        <v>299</v>
      </c>
      <c r="F49" s="151">
        <v>43000</v>
      </c>
      <c r="G49" s="50">
        <v>8300</v>
      </c>
      <c r="H49" s="50">
        <v>41700</v>
      </c>
      <c r="I49" s="50">
        <v>2000</v>
      </c>
      <c r="J49" s="50">
        <v>800</v>
      </c>
      <c r="K49" s="50">
        <v>2500</v>
      </c>
      <c r="L49" s="50">
        <v>1100</v>
      </c>
      <c r="M49" s="50"/>
      <c r="N49" s="50"/>
      <c r="O49" s="52">
        <f t="shared" si="27"/>
        <v>35537.190082644629</v>
      </c>
      <c r="P49" s="52">
        <f t="shared" si="28"/>
        <v>6859.5041322314055</v>
      </c>
      <c r="Q49" s="52">
        <f t="shared" si="28"/>
        <v>34462.809917355371</v>
      </c>
      <c r="R49" s="52">
        <f t="shared" si="28"/>
        <v>1652.8925619834711</v>
      </c>
      <c r="S49" s="52">
        <f t="shared" si="28"/>
        <v>661.15702479338847</v>
      </c>
      <c r="T49" s="52">
        <f t="shared" si="28"/>
        <v>2066.1157024793388</v>
      </c>
      <c r="U49" s="52">
        <f t="shared" si="28"/>
        <v>909.09090909090912</v>
      </c>
      <c r="V49" s="52">
        <f t="shared" si="28"/>
        <v>0</v>
      </c>
      <c r="W49" s="52">
        <f t="shared" si="28"/>
        <v>0</v>
      </c>
      <c r="X49" s="52">
        <f t="shared" ref="X49:X50" si="29">SUM(O49:W49)</f>
        <v>82148.760330578516</v>
      </c>
      <c r="Y49" s="132" t="s">
        <v>79</v>
      </c>
      <c r="Z49" s="136" t="s">
        <v>289</v>
      </c>
      <c r="AA49" s="133" t="s">
        <v>290</v>
      </c>
    </row>
    <row r="50" spans="1:28" ht="86.25" customHeight="1" thickBot="1" x14ac:dyDescent="0.25">
      <c r="A50" s="43">
        <v>25</v>
      </c>
      <c r="B50" s="39" t="s">
        <v>120</v>
      </c>
      <c r="C50" s="43">
        <v>18</v>
      </c>
      <c r="D50" s="145" t="s">
        <v>122</v>
      </c>
      <c r="E50" s="128"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2" t="s">
        <v>79</v>
      </c>
      <c r="Z50" s="141" t="s">
        <v>285</v>
      </c>
      <c r="AA50" s="142" t="s">
        <v>368</v>
      </c>
    </row>
    <row r="51" spans="1:28" ht="325.5" customHeight="1" thickBot="1" x14ac:dyDescent="0.25">
      <c r="A51" s="43">
        <v>26</v>
      </c>
      <c r="B51" s="39" t="s">
        <v>120</v>
      </c>
      <c r="C51" s="65" t="s">
        <v>124</v>
      </c>
      <c r="D51" s="152" t="s">
        <v>125</v>
      </c>
      <c r="E51" s="128" t="s">
        <v>126</v>
      </c>
      <c r="F51" s="151">
        <v>6000</v>
      </c>
      <c r="G51" s="50">
        <v>1600</v>
      </c>
      <c r="H51" s="50">
        <v>34900</v>
      </c>
      <c r="I51" s="50">
        <v>600</v>
      </c>
      <c r="J51" s="50">
        <v>800</v>
      </c>
      <c r="K51" s="50">
        <v>2300</v>
      </c>
      <c r="L51" s="50">
        <v>600</v>
      </c>
      <c r="M51" s="50"/>
      <c r="N51" s="50"/>
      <c r="O51" s="52">
        <f t="shared" si="27"/>
        <v>4958.6776859504134</v>
      </c>
      <c r="P51" s="52">
        <f t="shared" si="28"/>
        <v>1322.3140495867769</v>
      </c>
      <c r="Q51" s="52">
        <f t="shared" si="28"/>
        <v>28842.975206611573</v>
      </c>
      <c r="R51" s="52">
        <f t="shared" si="28"/>
        <v>495.86776859504135</v>
      </c>
      <c r="S51" s="52">
        <f t="shared" si="28"/>
        <v>661.15702479338847</v>
      </c>
      <c r="T51" s="52">
        <f t="shared" si="28"/>
        <v>1900.8264462809918</v>
      </c>
      <c r="U51" s="52">
        <f t="shared" si="28"/>
        <v>495.86776859504135</v>
      </c>
      <c r="V51" s="52">
        <f t="shared" si="28"/>
        <v>0</v>
      </c>
      <c r="W51" s="52">
        <f t="shared" si="28"/>
        <v>0</v>
      </c>
      <c r="X51" s="52">
        <f>SUM(O51:W51)</f>
        <v>38677.685950413215</v>
      </c>
      <c r="Y51" s="132" t="s">
        <v>79</v>
      </c>
      <c r="Z51" s="141" t="s">
        <v>292</v>
      </c>
      <c r="AA51" s="142" t="s">
        <v>293</v>
      </c>
    </row>
    <row r="52" spans="1:28" ht="27.6" customHeight="1" thickBot="1" x14ac:dyDescent="0.25">
      <c r="A52" s="373">
        <v>27</v>
      </c>
      <c r="B52" s="39"/>
      <c r="C52" s="65"/>
      <c r="D52" s="153" t="s">
        <v>127</v>
      </c>
      <c r="E52" s="128"/>
      <c r="F52" s="151">
        <f t="shared" ref="F52:L52" si="30">SUM(F48:F51)</f>
        <v>84000</v>
      </c>
      <c r="G52" s="50">
        <f t="shared" si="30"/>
        <v>13300</v>
      </c>
      <c r="H52" s="50">
        <f t="shared" si="30"/>
        <v>82000</v>
      </c>
      <c r="I52" s="50">
        <f t="shared" si="30"/>
        <v>3000</v>
      </c>
      <c r="J52" s="50">
        <f t="shared" si="30"/>
        <v>2000</v>
      </c>
      <c r="K52" s="50">
        <f t="shared" si="30"/>
        <v>6000</v>
      </c>
      <c r="L52" s="50">
        <f t="shared" si="30"/>
        <v>4000</v>
      </c>
      <c r="M52" s="50"/>
      <c r="N52" s="50"/>
      <c r="O52" s="52">
        <f t="shared" si="27"/>
        <v>69421.487603305781</v>
      </c>
      <c r="P52" s="52">
        <f t="shared" si="28"/>
        <v>10991.735537190083</v>
      </c>
      <c r="Q52" s="52">
        <f t="shared" si="28"/>
        <v>67768.595041322318</v>
      </c>
      <c r="R52" s="52">
        <f t="shared" si="28"/>
        <v>2479.3388429752067</v>
      </c>
      <c r="S52" s="52">
        <f t="shared" si="28"/>
        <v>1652.8925619834711</v>
      </c>
      <c r="T52" s="52">
        <f t="shared" si="28"/>
        <v>4958.6776859504134</v>
      </c>
      <c r="U52" s="52">
        <f t="shared" si="28"/>
        <v>3305.7851239669421</v>
      </c>
      <c r="V52" s="52">
        <f t="shared" si="28"/>
        <v>0</v>
      </c>
      <c r="W52" s="52">
        <f t="shared" si="28"/>
        <v>0</v>
      </c>
      <c r="X52" s="52">
        <f t="shared" ref="X52" si="31">SUM(O52:W52)</f>
        <v>160578.51239669422</v>
      </c>
      <c r="Y52" s="132"/>
      <c r="Z52" s="141"/>
      <c r="AA52" s="142"/>
    </row>
    <row r="53" spans="1:28" ht="62.25" customHeight="1" thickBot="1" x14ac:dyDescent="0.3">
      <c r="A53" s="374"/>
      <c r="B53" s="57" t="s">
        <v>120</v>
      </c>
      <c r="C53" s="65" t="s">
        <v>128</v>
      </c>
      <c r="D53" s="154" t="s">
        <v>129</v>
      </c>
      <c r="E53" s="128"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2" t="s">
        <v>79</v>
      </c>
      <c r="Z53" s="141" t="s">
        <v>292</v>
      </c>
      <c r="AA53" s="142" t="s">
        <v>287</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2" t="s">
        <v>79</v>
      </c>
      <c r="Z54" s="141" t="s">
        <v>291</v>
      </c>
      <c r="AA54" s="142" t="s">
        <v>291</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2" t="s">
        <v>79</v>
      </c>
      <c r="Z55" s="141" t="s">
        <v>297</v>
      </c>
      <c r="AA55" s="141" t="s">
        <v>288</v>
      </c>
    </row>
    <row r="56" spans="1:28" ht="121.5" customHeight="1" thickBot="1" x14ac:dyDescent="0.25">
      <c r="A56" s="293">
        <v>30</v>
      </c>
      <c r="B56" s="39" t="s">
        <v>120</v>
      </c>
      <c r="C56" s="65" t="s">
        <v>137</v>
      </c>
      <c r="D56" s="157" t="s">
        <v>301</v>
      </c>
      <c r="E56" s="158" t="s">
        <v>142</v>
      </c>
      <c r="F56" s="50">
        <v>65000</v>
      </c>
      <c r="G56" s="50"/>
      <c r="H56" s="50"/>
      <c r="I56" s="50"/>
      <c r="J56" s="50"/>
      <c r="K56" s="50"/>
      <c r="L56" s="50"/>
      <c r="M56" s="50"/>
      <c r="N56" s="50"/>
      <c r="O56" s="52">
        <f t="shared" si="27"/>
        <v>53719.008264462813</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53719.008264462813</v>
      </c>
      <c r="Y56" s="132" t="s">
        <v>79</v>
      </c>
      <c r="Z56" s="141" t="s">
        <v>295</v>
      </c>
      <c r="AA56" s="141" t="s">
        <v>288</v>
      </c>
    </row>
    <row r="57" spans="1:28" ht="234" customHeight="1" thickBot="1" x14ac:dyDescent="0.25">
      <c r="A57" s="293">
        <v>31</v>
      </c>
      <c r="B57" s="39" t="s">
        <v>120</v>
      </c>
      <c r="C57" s="65" t="s">
        <v>139</v>
      </c>
      <c r="D57" s="157" t="s">
        <v>303</v>
      </c>
      <c r="E57" s="158"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2" t="s">
        <v>79</v>
      </c>
      <c r="Z57" s="141" t="s">
        <v>393</v>
      </c>
      <c r="AA57" s="141" t="s">
        <v>288</v>
      </c>
    </row>
    <row r="58" spans="1:28" ht="112.9" customHeight="1" thickBot="1" x14ac:dyDescent="0.25">
      <c r="A58" s="196">
        <v>32</v>
      </c>
      <c r="B58" s="39" t="s">
        <v>120</v>
      </c>
      <c r="C58" s="65" t="s">
        <v>375</v>
      </c>
      <c r="D58" s="145" t="s">
        <v>263</v>
      </c>
      <c r="E58" s="128" t="s">
        <v>138</v>
      </c>
      <c r="F58" s="50">
        <v>160000</v>
      </c>
      <c r="G58" s="50">
        <v>4500</v>
      </c>
      <c r="H58" s="182">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2" t="s">
        <v>79</v>
      </c>
      <c r="Z58" s="141" t="s">
        <v>295</v>
      </c>
      <c r="AA58" s="141" t="s">
        <v>291</v>
      </c>
      <c r="AB58" s="155"/>
    </row>
    <row r="59" spans="1:28" ht="50.25" customHeight="1" thickBot="1" x14ac:dyDescent="0.25">
      <c r="A59" s="293">
        <v>33</v>
      </c>
      <c r="B59" s="39" t="s">
        <v>120</v>
      </c>
      <c r="C59" s="65" t="s">
        <v>143</v>
      </c>
      <c r="D59" s="145" t="s">
        <v>302</v>
      </c>
      <c r="E59" s="185" t="s">
        <v>222</v>
      </c>
      <c r="F59" s="50">
        <v>3000</v>
      </c>
      <c r="G59" s="50"/>
      <c r="H59" s="182"/>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2" t="s">
        <v>79</v>
      </c>
      <c r="Z59" s="141" t="s">
        <v>295</v>
      </c>
      <c r="AA59" s="141" t="s">
        <v>288</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27"/>
        <v>4132.2314049586776</v>
      </c>
      <c r="P60" s="52">
        <f t="shared" si="41"/>
        <v>413.22314049586777</v>
      </c>
      <c r="Q60" s="52">
        <f t="shared" si="41"/>
        <v>3305.7851239669421</v>
      </c>
      <c r="R60" s="52">
        <f t="shared" si="41"/>
        <v>826.44628099173553</v>
      </c>
      <c r="S60" s="52">
        <f t="shared" si="41"/>
        <v>0</v>
      </c>
      <c r="T60" s="52">
        <f t="shared" si="41"/>
        <v>826.44628099173553</v>
      </c>
      <c r="U60" s="52">
        <f t="shared" si="41"/>
        <v>413.22314049586777</v>
      </c>
      <c r="V60" s="52">
        <f t="shared" si="41"/>
        <v>0</v>
      </c>
      <c r="W60" s="52">
        <f t="shared" si="41"/>
        <v>0</v>
      </c>
      <c r="X60" s="52">
        <f t="shared" si="40"/>
        <v>9917.355371900825</v>
      </c>
      <c r="Y60" s="132" t="s">
        <v>79</v>
      </c>
      <c r="Z60" s="141" t="s">
        <v>295</v>
      </c>
      <c r="AA60" s="141" t="s">
        <v>291</v>
      </c>
    </row>
    <row r="61" spans="1:28" ht="166.5" customHeight="1" thickBot="1" x14ac:dyDescent="0.25">
      <c r="A61" s="43">
        <v>35</v>
      </c>
      <c r="B61" s="39" t="s">
        <v>120</v>
      </c>
      <c r="C61" s="65" t="s">
        <v>148</v>
      </c>
      <c r="D61" s="156" t="s">
        <v>408</v>
      </c>
      <c r="E61" s="128"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2" t="s">
        <v>79</v>
      </c>
      <c r="Z61" s="142" t="s">
        <v>285</v>
      </c>
      <c r="AA61" s="142" t="s">
        <v>290</v>
      </c>
    </row>
    <row r="62" spans="1:28" ht="213" customHeight="1" thickBot="1" x14ac:dyDescent="0.25">
      <c r="A62" s="43">
        <v>36</v>
      </c>
      <c r="B62" s="39" t="s">
        <v>120</v>
      </c>
      <c r="C62" s="65" t="s">
        <v>151</v>
      </c>
      <c r="D62" s="156" t="s">
        <v>409</v>
      </c>
      <c r="E62" s="210" t="s">
        <v>308</v>
      </c>
      <c r="F62" s="50">
        <v>33600</v>
      </c>
      <c r="G62" s="50">
        <v>2400</v>
      </c>
      <c r="H62" s="50">
        <v>4000</v>
      </c>
      <c r="I62" s="50">
        <v>2400</v>
      </c>
      <c r="J62" s="50">
        <v>300</v>
      </c>
      <c r="K62" s="50">
        <v>9000</v>
      </c>
      <c r="L62" s="50">
        <v>300</v>
      </c>
      <c r="M62" s="50"/>
      <c r="N62" s="50"/>
      <c r="O62" s="52">
        <f t="shared" si="27"/>
        <v>27768.595041322315</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42975.20661157024</v>
      </c>
      <c r="Y62" s="132" t="s">
        <v>79</v>
      </c>
      <c r="Z62" s="141" t="s">
        <v>295</v>
      </c>
      <c r="AA62" s="141" t="s">
        <v>288</v>
      </c>
    </row>
    <row r="63" spans="1:28" ht="33.75" customHeight="1" thickBot="1" x14ac:dyDescent="0.25">
      <c r="A63" s="43">
        <v>37</v>
      </c>
      <c r="B63" s="39" t="s">
        <v>120</v>
      </c>
      <c r="C63" s="65" t="s">
        <v>153</v>
      </c>
      <c r="D63" s="156" t="s">
        <v>304</v>
      </c>
      <c r="E63" s="276"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2" t="s">
        <v>79</v>
      </c>
      <c r="Z63" s="141" t="s">
        <v>295</v>
      </c>
      <c r="AA63" s="141" t="s">
        <v>288</v>
      </c>
    </row>
    <row r="64" spans="1:28" ht="66" customHeight="1" thickBot="1" x14ac:dyDescent="0.25">
      <c r="A64" s="43">
        <v>38</v>
      </c>
      <c r="B64" s="39" t="s">
        <v>120</v>
      </c>
      <c r="C64" s="65" t="s">
        <v>156</v>
      </c>
      <c r="D64" s="156" t="s">
        <v>305</v>
      </c>
      <c r="E64" s="210"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2" t="s">
        <v>79</v>
      </c>
      <c r="Z64" s="141" t="s">
        <v>393</v>
      </c>
      <c r="AA64" s="141" t="s">
        <v>288</v>
      </c>
    </row>
    <row r="65" spans="1:27" ht="34.5" customHeight="1" thickBot="1" x14ac:dyDescent="0.25">
      <c r="A65" s="43">
        <v>39</v>
      </c>
      <c r="B65" s="39" t="s">
        <v>120</v>
      </c>
      <c r="C65" s="65" t="s">
        <v>159</v>
      </c>
      <c r="D65" s="156" t="s">
        <v>306</v>
      </c>
      <c r="E65" s="185"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2" t="s">
        <v>79</v>
      </c>
      <c r="Z65" s="141" t="s">
        <v>295</v>
      </c>
      <c r="AA65" s="141" t="s">
        <v>288</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2" t="s">
        <v>79</v>
      </c>
      <c r="Z66" s="142" t="s">
        <v>285</v>
      </c>
      <c r="AA66" s="142" t="s">
        <v>291</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ref="O67:O77" si="59">F67/1.21</f>
        <v>24793.388429752067</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24793.388429752067</v>
      </c>
      <c r="Y67" s="132" t="s">
        <v>79</v>
      </c>
      <c r="Z67" s="141" t="s">
        <v>291</v>
      </c>
      <c r="AA67" s="141" t="s">
        <v>289</v>
      </c>
    </row>
    <row r="68" spans="1:27" ht="96.75" customHeight="1" thickBot="1" x14ac:dyDescent="0.25">
      <c r="A68" s="43">
        <v>42</v>
      </c>
      <c r="B68" s="39" t="s">
        <v>120</v>
      </c>
      <c r="C68" s="65" t="s">
        <v>168</v>
      </c>
      <c r="D68" s="153" t="s">
        <v>246</v>
      </c>
      <c r="E68" s="128"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2" t="s">
        <v>79</v>
      </c>
      <c r="Z68" s="142" t="s">
        <v>285</v>
      </c>
      <c r="AA68" s="142" t="s">
        <v>291</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59"/>
        <v>16528.92561983471</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71074.380165289273</v>
      </c>
      <c r="Y69" s="132" t="s">
        <v>79</v>
      </c>
      <c r="Z69" s="142" t="s">
        <v>285</v>
      </c>
      <c r="AA69" s="142" t="s">
        <v>291</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2" t="s">
        <v>79</v>
      </c>
      <c r="Z70" s="142" t="s">
        <v>291</v>
      </c>
      <c r="AA70" s="142" t="s">
        <v>291</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2" t="s">
        <v>79</v>
      </c>
      <c r="Z71" s="142" t="s">
        <v>285</v>
      </c>
      <c r="AA71" s="142" t="s">
        <v>291</v>
      </c>
    </row>
    <row r="72" spans="1:27" ht="81.75" customHeight="1" thickBot="1" x14ac:dyDescent="0.25">
      <c r="A72" s="211">
        <v>46</v>
      </c>
      <c r="B72" s="39" t="s">
        <v>120</v>
      </c>
      <c r="C72" s="65" t="s">
        <v>176</v>
      </c>
      <c r="D72" s="153" t="s">
        <v>163</v>
      </c>
      <c r="E72" s="128" t="s">
        <v>164</v>
      </c>
      <c r="F72" s="50">
        <v>25000</v>
      </c>
      <c r="G72" s="50"/>
      <c r="H72" s="50">
        <v>2000</v>
      </c>
      <c r="I72" s="50"/>
      <c r="J72" s="50"/>
      <c r="K72" s="50"/>
      <c r="L72" s="50"/>
      <c r="M72" s="50"/>
      <c r="N72" s="50"/>
      <c r="O72" s="52">
        <f t="shared" si="59"/>
        <v>20661.157024793389</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22314.049586776859</v>
      </c>
      <c r="Y72" s="132" t="s">
        <v>79</v>
      </c>
      <c r="Z72" s="141" t="s">
        <v>285</v>
      </c>
      <c r="AA72" s="142" t="s">
        <v>291</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59"/>
        <v>1652.8925619834711</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5206.6115702479328</v>
      </c>
      <c r="Y73" s="132" t="s">
        <v>79</v>
      </c>
      <c r="Z73" s="141" t="s">
        <v>289</v>
      </c>
      <c r="AA73" s="133" t="s">
        <v>290</v>
      </c>
    </row>
    <row r="74" spans="1:27" ht="65.25" customHeight="1" thickBot="1" x14ac:dyDescent="0.25">
      <c r="A74" s="43">
        <v>48</v>
      </c>
      <c r="B74" s="39" t="s">
        <v>120</v>
      </c>
      <c r="C74" s="65" t="s">
        <v>180</v>
      </c>
      <c r="D74" s="153" t="s">
        <v>307</v>
      </c>
      <c r="E74" s="128"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2" t="s">
        <v>79</v>
      </c>
      <c r="Z74" s="141" t="s">
        <v>295</v>
      </c>
      <c r="AA74" s="141" t="s">
        <v>288</v>
      </c>
    </row>
    <row r="75" spans="1:27" ht="34.5" customHeight="1" thickBot="1" x14ac:dyDescent="0.25">
      <c r="A75" s="43">
        <v>49</v>
      </c>
      <c r="B75" s="39" t="s">
        <v>120</v>
      </c>
      <c r="C75" s="65" t="s">
        <v>257</v>
      </c>
      <c r="D75" s="153" t="s">
        <v>247</v>
      </c>
      <c r="E75" s="210"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2" t="s">
        <v>79</v>
      </c>
      <c r="Z75" s="141" t="s">
        <v>297</v>
      </c>
      <c r="AA75" s="141" t="s">
        <v>415</v>
      </c>
    </row>
    <row r="76" spans="1:27" ht="65.25" customHeight="1" thickBot="1" x14ac:dyDescent="0.25">
      <c r="A76" s="43">
        <v>50</v>
      </c>
      <c r="B76" s="39" t="s">
        <v>120</v>
      </c>
      <c r="C76" s="65" t="s">
        <v>258</v>
      </c>
      <c r="D76" s="153" t="s">
        <v>248</v>
      </c>
      <c r="E76" s="185"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2" t="s">
        <v>79</v>
      </c>
      <c r="Z76" s="141" t="s">
        <v>295</v>
      </c>
      <c r="AA76" s="141" t="s">
        <v>288</v>
      </c>
    </row>
    <row r="77" spans="1:27" ht="39" customHeight="1" thickBot="1" x14ac:dyDescent="0.25">
      <c r="A77" s="43">
        <v>51</v>
      </c>
      <c r="B77" s="39" t="s">
        <v>120</v>
      </c>
      <c r="C77" s="65" t="s">
        <v>394</v>
      </c>
      <c r="D77" s="153" t="s">
        <v>181</v>
      </c>
      <c r="E77" s="297"/>
      <c r="F77" s="50">
        <v>0</v>
      </c>
      <c r="G77" s="50"/>
      <c r="H77" s="50">
        <v>0</v>
      </c>
      <c r="I77" s="50">
        <v>200</v>
      </c>
      <c r="J77" s="50">
        <v>400</v>
      </c>
      <c r="K77" s="50">
        <v>1000</v>
      </c>
      <c r="L77" s="50"/>
      <c r="M77" s="50"/>
      <c r="N77" s="50"/>
      <c r="O77" s="52">
        <f t="shared" si="59"/>
        <v>0</v>
      </c>
      <c r="P77" s="52">
        <f t="shared" si="60"/>
        <v>0</v>
      </c>
      <c r="Q77" s="52">
        <f t="shared" si="60"/>
        <v>0</v>
      </c>
      <c r="R77" s="52">
        <f t="shared" si="60"/>
        <v>165.28925619834712</v>
      </c>
      <c r="S77" s="52">
        <f t="shared" si="60"/>
        <v>330.57851239669424</v>
      </c>
      <c r="T77" s="52">
        <f t="shared" si="60"/>
        <v>826.44628099173553</v>
      </c>
      <c r="U77" s="52">
        <f t="shared" si="60"/>
        <v>0</v>
      </c>
      <c r="V77" s="52">
        <f t="shared" si="60"/>
        <v>0</v>
      </c>
      <c r="W77" s="52">
        <f t="shared" si="60"/>
        <v>0</v>
      </c>
      <c r="X77" s="52">
        <f t="shared" si="40"/>
        <v>1322.3140495867769</v>
      </c>
      <c r="Y77" s="132" t="s">
        <v>79</v>
      </c>
      <c r="Z77" s="141" t="s">
        <v>295</v>
      </c>
      <c r="AA77" s="141" t="s">
        <v>369</v>
      </c>
    </row>
    <row r="78" spans="1:27" ht="26.25" customHeight="1" thickBot="1" x14ac:dyDescent="0.25">
      <c r="A78" s="43">
        <v>52</v>
      </c>
      <c r="B78" s="39"/>
      <c r="C78" s="65"/>
      <c r="D78" s="153" t="s">
        <v>182</v>
      </c>
      <c r="E78" s="276"/>
      <c r="F78" s="50">
        <f>SUM(F53:F77)</f>
        <v>548000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461570.24793388433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624421.83484964247</v>
      </c>
      <c r="Y78" s="132"/>
      <c r="Z78" s="141"/>
      <c r="AA78" s="133"/>
    </row>
    <row r="79" spans="1:27" ht="32.25" thickBot="1" x14ac:dyDescent="0.25">
      <c r="A79" s="43">
        <v>53</v>
      </c>
      <c r="B79" s="218" t="s">
        <v>120</v>
      </c>
      <c r="C79" s="319" t="s">
        <v>376</v>
      </c>
      <c r="D79" s="320" t="s">
        <v>174</v>
      </c>
      <c r="E79" s="224" t="s">
        <v>175</v>
      </c>
      <c r="F79" s="221">
        <v>5000</v>
      </c>
      <c r="G79" s="221">
        <v>4000</v>
      </c>
      <c r="H79" s="221">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2" t="s">
        <v>79</v>
      </c>
      <c r="Z79" s="136" t="s">
        <v>291</v>
      </c>
      <c r="AA79" s="133" t="s">
        <v>289</v>
      </c>
    </row>
    <row r="80" spans="1:27" ht="25.5" customHeight="1" thickBot="1" x14ac:dyDescent="0.25">
      <c r="A80" s="43">
        <v>54</v>
      </c>
      <c r="B80" s="218"/>
      <c r="C80" s="216"/>
      <c r="D80" s="220" t="s">
        <v>365</v>
      </c>
      <c r="E80" s="224"/>
      <c r="F80" s="321">
        <f>SUM(F79)</f>
        <v>5000</v>
      </c>
      <c r="G80" s="321">
        <f>SUM(G79)</f>
        <v>4000</v>
      </c>
      <c r="H80" s="321">
        <f>SUM(H79)</f>
        <v>9000</v>
      </c>
      <c r="I80" s="151"/>
      <c r="J80" s="151"/>
      <c r="K80" s="151"/>
      <c r="L80" s="151"/>
      <c r="M80" s="151"/>
      <c r="N80" s="151"/>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7"/>
      <c r="Z80" s="135"/>
      <c r="AA80" s="131"/>
    </row>
    <row r="81" spans="1:27" ht="25.5" customHeight="1" thickBot="1" x14ac:dyDescent="0.25">
      <c r="A81" s="43">
        <v>55</v>
      </c>
      <c r="B81" s="39"/>
      <c r="C81" s="43"/>
      <c r="D81" s="95" t="s">
        <v>183</v>
      </c>
      <c r="E81" s="128"/>
      <c r="F81" s="151">
        <f>F52+F78+F80</f>
        <v>637000</v>
      </c>
      <c r="G81" s="151">
        <f t="shared" ref="G81:M81" si="65">G52+G78+G80</f>
        <v>87300</v>
      </c>
      <c r="H81" s="151">
        <f t="shared" si="65"/>
        <v>178000</v>
      </c>
      <c r="I81" s="151">
        <f t="shared" si="65"/>
        <v>18000</v>
      </c>
      <c r="J81" s="151">
        <f t="shared" si="65"/>
        <v>7000</v>
      </c>
      <c r="K81" s="151">
        <f t="shared" si="65"/>
        <v>19000</v>
      </c>
      <c r="L81" s="151">
        <f t="shared" si="65"/>
        <v>11000</v>
      </c>
      <c r="M81" s="151">
        <f t="shared" si="65"/>
        <v>0</v>
      </c>
      <c r="N81" s="151"/>
      <c r="O81" s="52">
        <f>O52+O78+O80</f>
        <v>535123.96694214875</v>
      </c>
      <c r="P81" s="52">
        <f t="shared" ref="P81:W81" si="66">P52+P78+P80</f>
        <v>72148.760330578516</v>
      </c>
      <c r="Q81" s="52">
        <f t="shared" si="66"/>
        <v>147149.10757691509</v>
      </c>
      <c r="R81" s="52">
        <f t="shared" si="66"/>
        <v>14876.03305785124</v>
      </c>
      <c r="S81" s="52">
        <f t="shared" si="66"/>
        <v>5785.1239669421493</v>
      </c>
      <c r="T81" s="52">
        <f t="shared" si="66"/>
        <v>15702.479338842975</v>
      </c>
      <c r="U81" s="52">
        <f t="shared" si="66"/>
        <v>9090.9090909090901</v>
      </c>
      <c r="V81" s="52">
        <f t="shared" si="66"/>
        <v>0</v>
      </c>
      <c r="W81" s="52">
        <f t="shared" si="66"/>
        <v>0</v>
      </c>
      <c r="X81" s="52">
        <f>SUM(O81:W81)</f>
        <v>799876.38030418789</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2" t="s">
        <v>79</v>
      </c>
      <c r="Z82" s="136" t="s">
        <v>291</v>
      </c>
      <c r="AA82" s="133" t="s">
        <v>389</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7"/>
      <c r="Z83" s="135"/>
      <c r="AA83" s="131"/>
    </row>
    <row r="84" spans="1:27" s="160" customFormat="1" ht="42" customHeight="1" thickBot="1" x14ac:dyDescent="0.25">
      <c r="A84" s="211">
        <v>58</v>
      </c>
      <c r="B84" s="43" t="s">
        <v>187</v>
      </c>
      <c r="C84" s="43">
        <v>46</v>
      </c>
      <c r="D84" s="161" t="s">
        <v>419</v>
      </c>
      <c r="E84" s="128" t="s">
        <v>188</v>
      </c>
      <c r="F84" s="50"/>
      <c r="G84" s="50"/>
      <c r="H84" s="50">
        <v>20000</v>
      </c>
      <c r="I84" s="162"/>
      <c r="J84" s="163"/>
      <c r="K84" s="163"/>
      <c r="L84" s="162"/>
      <c r="M84" s="162"/>
      <c r="N84" s="162">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2" t="s">
        <v>79</v>
      </c>
      <c r="Z84" s="136" t="s">
        <v>285</v>
      </c>
      <c r="AA84" s="133" t="s">
        <v>296</v>
      </c>
    </row>
    <row r="85" spans="1:27" s="160" customFormat="1" ht="26.45" customHeight="1" thickBot="1" x14ac:dyDescent="0.25">
      <c r="A85" s="43">
        <v>59</v>
      </c>
      <c r="B85" s="43"/>
      <c r="C85" s="43"/>
      <c r="D85" s="161" t="s">
        <v>189</v>
      </c>
      <c r="E85" s="128"/>
      <c r="F85" s="50"/>
      <c r="G85" s="50"/>
      <c r="H85" s="50">
        <f>SUM(H84)</f>
        <v>20000</v>
      </c>
      <c r="I85" s="162"/>
      <c r="J85" s="163"/>
      <c r="K85" s="163"/>
      <c r="L85" s="162"/>
      <c r="M85" s="162"/>
      <c r="N85" s="162">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2"/>
      <c r="Z85" s="136"/>
      <c r="AA85" s="133"/>
    </row>
    <row r="86" spans="1:27" s="160" customFormat="1" ht="50.25" customHeight="1" thickBot="1" x14ac:dyDescent="0.25">
      <c r="A86" s="43">
        <v>60</v>
      </c>
      <c r="B86" s="43" t="s">
        <v>190</v>
      </c>
      <c r="C86" s="43">
        <v>47</v>
      </c>
      <c r="D86" s="70" t="s">
        <v>244</v>
      </c>
      <c r="E86" s="144" t="s">
        <v>191</v>
      </c>
      <c r="F86" s="63"/>
      <c r="G86" s="63"/>
      <c r="H86" s="50"/>
      <c r="I86" s="162"/>
      <c r="J86" s="163"/>
      <c r="K86" s="163"/>
      <c r="L86" s="162"/>
      <c r="M86" s="162"/>
      <c r="N86" s="162">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2" t="s">
        <v>79</v>
      </c>
      <c r="Z86" s="136" t="s">
        <v>296</v>
      </c>
      <c r="AA86" s="133" t="s">
        <v>296</v>
      </c>
    </row>
    <row r="87" spans="1:27" s="160" customFormat="1" ht="36" customHeight="1" thickBot="1" x14ac:dyDescent="0.25">
      <c r="A87" s="43">
        <v>61</v>
      </c>
      <c r="B87" s="43" t="s">
        <v>190</v>
      </c>
      <c r="C87" s="43">
        <v>48</v>
      </c>
      <c r="D87" s="70" t="s">
        <v>241</v>
      </c>
      <c r="E87" s="277" t="s">
        <v>192</v>
      </c>
      <c r="F87" s="63"/>
      <c r="G87" s="63">
        <v>3000</v>
      </c>
      <c r="H87" s="63">
        <v>6900</v>
      </c>
      <c r="I87" s="63">
        <v>500</v>
      </c>
      <c r="J87" s="50"/>
      <c r="K87" s="73">
        <v>650</v>
      </c>
      <c r="L87" s="162">
        <v>800</v>
      </c>
      <c r="M87" s="162"/>
      <c r="N87" s="162"/>
      <c r="O87" s="52">
        <f>F87/1.21</f>
        <v>0</v>
      </c>
      <c r="P87" s="52">
        <f t="shared" si="70"/>
        <v>2479.3388429752067</v>
      </c>
      <c r="Q87" s="52">
        <f t="shared" si="70"/>
        <v>5702.4793388429753</v>
      </c>
      <c r="R87" s="52">
        <f t="shared" si="70"/>
        <v>413.22314049586777</v>
      </c>
      <c r="S87" s="52">
        <f t="shared" si="70"/>
        <v>0</v>
      </c>
      <c r="T87" s="52">
        <f t="shared" si="70"/>
        <v>537.19008264462809</v>
      </c>
      <c r="U87" s="52">
        <f t="shared" si="70"/>
        <v>661.15702479338847</v>
      </c>
      <c r="V87" s="52">
        <f t="shared" si="70"/>
        <v>0</v>
      </c>
      <c r="W87" s="52">
        <f t="shared" si="70"/>
        <v>0</v>
      </c>
      <c r="X87" s="52">
        <f t="shared" si="71"/>
        <v>9793.3884297520672</v>
      </c>
      <c r="Y87" s="132" t="s">
        <v>79</v>
      </c>
      <c r="Z87" s="136" t="s">
        <v>296</v>
      </c>
      <c r="AA87" s="133" t="s">
        <v>296</v>
      </c>
    </row>
    <row r="88" spans="1:27" s="160" customFormat="1" ht="47.25" customHeight="1" thickBot="1" x14ac:dyDescent="0.25">
      <c r="A88" s="43">
        <v>62</v>
      </c>
      <c r="B88" s="43" t="s">
        <v>190</v>
      </c>
      <c r="C88" s="43">
        <v>49</v>
      </c>
      <c r="D88" s="70" t="s">
        <v>245</v>
      </c>
      <c r="E88" s="144" t="s">
        <v>193</v>
      </c>
      <c r="F88" s="63">
        <v>1000</v>
      </c>
      <c r="G88" s="63">
        <v>2000</v>
      </c>
      <c r="H88" s="63">
        <v>8100</v>
      </c>
      <c r="I88" s="63">
        <v>500</v>
      </c>
      <c r="J88" s="63">
        <v>1000</v>
      </c>
      <c r="K88" s="50">
        <v>350</v>
      </c>
      <c r="L88" s="162">
        <v>200</v>
      </c>
      <c r="M88" s="162"/>
      <c r="N88" s="162"/>
      <c r="O88" s="52">
        <f>F88/1.21</f>
        <v>826.44628099173553</v>
      </c>
      <c r="P88" s="52">
        <f t="shared" si="70"/>
        <v>1652.8925619834711</v>
      </c>
      <c r="Q88" s="52">
        <f t="shared" si="70"/>
        <v>6694.2148760330583</v>
      </c>
      <c r="R88" s="52">
        <f t="shared" si="70"/>
        <v>413.22314049586777</v>
      </c>
      <c r="S88" s="52">
        <f t="shared" si="70"/>
        <v>826.44628099173553</v>
      </c>
      <c r="T88" s="52">
        <f t="shared" si="70"/>
        <v>289.25619834710744</v>
      </c>
      <c r="U88" s="52">
        <f t="shared" si="70"/>
        <v>165.28925619834712</v>
      </c>
      <c r="V88" s="52">
        <f t="shared" si="70"/>
        <v>0</v>
      </c>
      <c r="W88" s="52">
        <f t="shared" si="70"/>
        <v>0</v>
      </c>
      <c r="X88" s="52">
        <f t="shared" si="71"/>
        <v>10867.768595041322</v>
      </c>
      <c r="Y88" s="132" t="s">
        <v>79</v>
      </c>
      <c r="Z88" s="136" t="s">
        <v>296</v>
      </c>
      <c r="AA88" s="133" t="s">
        <v>296</v>
      </c>
    </row>
    <row r="89" spans="1:27" s="160" customFormat="1" ht="26.45" customHeight="1" thickBot="1" x14ac:dyDescent="0.25">
      <c r="A89" s="211">
        <v>63</v>
      </c>
      <c r="B89" s="43"/>
      <c r="C89" s="43"/>
      <c r="D89" s="161" t="s">
        <v>262</v>
      </c>
      <c r="E89" s="128"/>
      <c r="F89" s="50">
        <f t="shared" ref="F89:L89" si="72">SUM(F86:F88)</f>
        <v>1000</v>
      </c>
      <c r="G89" s="50">
        <f t="shared" si="72"/>
        <v>5000</v>
      </c>
      <c r="H89" s="50">
        <f t="shared" si="72"/>
        <v>15000</v>
      </c>
      <c r="I89" s="162">
        <f t="shared" si="72"/>
        <v>1000</v>
      </c>
      <c r="J89" s="163">
        <f t="shared" si="72"/>
        <v>1000</v>
      </c>
      <c r="K89" s="163">
        <f t="shared" si="72"/>
        <v>1000</v>
      </c>
      <c r="L89" s="162">
        <f t="shared" si="72"/>
        <v>1000</v>
      </c>
      <c r="M89" s="162"/>
      <c r="N89" s="162">
        <f>SUM(N86:N88)</f>
        <v>157000</v>
      </c>
      <c r="O89" s="52">
        <f>F89/1.21</f>
        <v>826.44628099173553</v>
      </c>
      <c r="P89" s="52">
        <f t="shared" si="70"/>
        <v>4132.2314049586776</v>
      </c>
      <c r="Q89" s="52">
        <f t="shared" si="70"/>
        <v>12396.694214876034</v>
      </c>
      <c r="R89" s="52">
        <f t="shared" si="70"/>
        <v>826.44628099173553</v>
      </c>
      <c r="S89" s="52">
        <f t="shared" si="70"/>
        <v>826.44628099173553</v>
      </c>
      <c r="T89" s="52">
        <f t="shared" si="70"/>
        <v>826.44628099173553</v>
      </c>
      <c r="U89" s="52">
        <f t="shared" si="70"/>
        <v>826.44628099173553</v>
      </c>
      <c r="V89" s="52">
        <f t="shared" si="70"/>
        <v>0</v>
      </c>
      <c r="W89" s="52">
        <f t="shared" si="70"/>
        <v>129752.06611570249</v>
      </c>
      <c r="X89" s="52">
        <f t="shared" si="71"/>
        <v>150413.22314049589</v>
      </c>
      <c r="Y89" s="132"/>
      <c r="Z89" s="136"/>
      <c r="AA89" s="133"/>
    </row>
    <row r="90" spans="1:27" ht="87" customHeight="1" thickBot="1" x14ac:dyDescent="0.25">
      <c r="A90" s="43">
        <v>64</v>
      </c>
      <c r="B90" s="43" t="s">
        <v>194</v>
      </c>
      <c r="C90" s="43">
        <v>50</v>
      </c>
      <c r="D90" s="70" t="s">
        <v>271</v>
      </c>
      <c r="E90" s="128" t="s">
        <v>195</v>
      </c>
      <c r="F90" s="50">
        <v>3000</v>
      </c>
      <c r="G90" s="50">
        <v>9000</v>
      </c>
      <c r="H90" s="72">
        <v>11000</v>
      </c>
      <c r="I90" s="50">
        <v>1000</v>
      </c>
      <c r="J90" s="50">
        <v>1000</v>
      </c>
      <c r="K90" s="50">
        <v>1000</v>
      </c>
      <c r="L90" s="50">
        <v>1000</v>
      </c>
      <c r="M90" s="50"/>
      <c r="N90" s="50">
        <v>52000</v>
      </c>
      <c r="O90" s="52">
        <f>F90/1.21</f>
        <v>2479.3388429752067</v>
      </c>
      <c r="P90" s="52">
        <f t="shared" si="70"/>
        <v>7438.0165289256202</v>
      </c>
      <c r="Q90" s="52">
        <f t="shared" si="70"/>
        <v>9090.9090909090919</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65289.25619834711</v>
      </c>
      <c r="Y90" s="132" t="s">
        <v>79</v>
      </c>
      <c r="Z90" s="136" t="s">
        <v>289</v>
      </c>
      <c r="AA90" s="133" t="s">
        <v>296</v>
      </c>
    </row>
    <row r="91" spans="1:27" ht="25.15" customHeight="1" thickBot="1" x14ac:dyDescent="0.25">
      <c r="A91" s="43">
        <v>65</v>
      </c>
      <c r="B91" s="43"/>
      <c r="C91" s="43"/>
      <c r="D91" s="95" t="s">
        <v>196</v>
      </c>
      <c r="E91" s="128"/>
      <c r="F91" s="151">
        <f t="shared" ref="F91:L91" si="73">SUM(F90)</f>
        <v>3000</v>
      </c>
      <c r="G91" s="151">
        <f t="shared" si="73"/>
        <v>9000</v>
      </c>
      <c r="H91" s="151">
        <f t="shared" si="73"/>
        <v>11000</v>
      </c>
      <c r="I91" s="151">
        <f t="shared" si="73"/>
        <v>1000</v>
      </c>
      <c r="J91" s="151">
        <f t="shared" si="73"/>
        <v>1000</v>
      </c>
      <c r="K91" s="151">
        <f t="shared" si="73"/>
        <v>1000</v>
      </c>
      <c r="L91" s="50">
        <f t="shared" si="73"/>
        <v>1000</v>
      </c>
      <c r="M91" s="151"/>
      <c r="N91" s="151">
        <f>SUM(N90)</f>
        <v>52000</v>
      </c>
      <c r="O91" s="52">
        <f t="shared" ref="O91:W91" si="74">SUM(O90)</f>
        <v>2479.3388429752067</v>
      </c>
      <c r="P91" s="52">
        <f t="shared" si="74"/>
        <v>7438.0165289256202</v>
      </c>
      <c r="Q91" s="52">
        <f t="shared" si="74"/>
        <v>9090.9090909090919</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65289.25619834711</v>
      </c>
      <c r="Y91" s="137"/>
      <c r="Z91" s="138"/>
      <c r="AA91" s="140"/>
    </row>
    <row r="92" spans="1:27" ht="33.6" customHeight="1" thickBot="1" x14ac:dyDescent="0.25">
      <c r="A92" s="43">
        <v>66</v>
      </c>
      <c r="B92" s="43" t="s">
        <v>197</v>
      </c>
      <c r="C92" s="43">
        <v>51</v>
      </c>
      <c r="D92" s="164" t="s">
        <v>198</v>
      </c>
      <c r="E92" s="303" t="s">
        <v>199</v>
      </c>
      <c r="F92" s="151">
        <v>34000</v>
      </c>
      <c r="G92" s="151"/>
      <c r="H92" s="151"/>
      <c r="I92" s="151"/>
      <c r="J92" s="151"/>
      <c r="K92" s="151"/>
      <c r="L92" s="151">
        <v>0</v>
      </c>
      <c r="M92" s="151"/>
      <c r="N92" s="151"/>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2" t="s">
        <v>79</v>
      </c>
      <c r="Z92" s="136" t="s">
        <v>368</v>
      </c>
      <c r="AA92" s="133" t="s">
        <v>367</v>
      </c>
    </row>
    <row r="93" spans="1:27" ht="25.15" customHeight="1" thickBot="1" x14ac:dyDescent="0.25">
      <c r="A93" s="211">
        <v>67</v>
      </c>
      <c r="B93" s="43"/>
      <c r="C93" s="43"/>
      <c r="D93" s="95" t="s">
        <v>200</v>
      </c>
      <c r="F93" s="151">
        <f>SUM(F92)</f>
        <v>34000</v>
      </c>
      <c r="G93" s="151"/>
      <c r="H93" s="151"/>
      <c r="I93" s="151"/>
      <c r="J93" s="151"/>
      <c r="K93" s="151"/>
      <c r="L93" s="151">
        <v>0</v>
      </c>
      <c r="M93" s="151"/>
      <c r="N93" s="151"/>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7"/>
      <c r="Z93" s="138"/>
      <c r="AA93" s="140"/>
    </row>
    <row r="94" spans="1:27" ht="33" customHeight="1" thickBot="1" x14ac:dyDescent="0.25">
      <c r="A94" s="43">
        <v>68</v>
      </c>
      <c r="B94" s="43" t="s">
        <v>201</v>
      </c>
      <c r="C94" s="43">
        <v>52</v>
      </c>
      <c r="D94" s="70" t="s">
        <v>202</v>
      </c>
      <c r="E94" s="303" t="s">
        <v>203</v>
      </c>
      <c r="F94" s="151"/>
      <c r="G94" s="151">
        <v>3000</v>
      </c>
      <c r="H94" s="151">
        <v>48000</v>
      </c>
      <c r="I94" s="151"/>
      <c r="J94" s="151"/>
      <c r="K94" s="151"/>
      <c r="L94" s="151">
        <v>0</v>
      </c>
      <c r="M94" s="151"/>
      <c r="N94" s="151"/>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2" t="s">
        <v>79</v>
      </c>
      <c r="Z94" s="136" t="s">
        <v>368</v>
      </c>
      <c r="AA94" s="133" t="s">
        <v>367</v>
      </c>
    </row>
    <row r="95" spans="1:27" ht="33" customHeight="1" thickBot="1" x14ac:dyDescent="0.25">
      <c r="A95" s="43">
        <v>69</v>
      </c>
      <c r="B95" s="43"/>
      <c r="C95" s="43"/>
      <c r="D95" s="70" t="s">
        <v>204</v>
      </c>
      <c r="E95" s="185"/>
      <c r="F95" s="151"/>
      <c r="G95" s="151">
        <f>SUM(G94)</f>
        <v>3000</v>
      </c>
      <c r="H95" s="151">
        <f>SUM(H94)</f>
        <v>48000</v>
      </c>
      <c r="I95" s="151"/>
      <c r="J95" s="151"/>
      <c r="K95" s="151"/>
      <c r="L95" s="151">
        <v>0</v>
      </c>
      <c r="M95" s="151"/>
      <c r="N95" s="151"/>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2"/>
      <c r="Z95" s="136"/>
      <c r="AA95" s="133"/>
    </row>
    <row r="96" spans="1:27" ht="84" customHeight="1" thickBot="1" x14ac:dyDescent="0.25">
      <c r="A96" s="43">
        <v>70</v>
      </c>
      <c r="B96" s="39" t="s">
        <v>205</v>
      </c>
      <c r="C96" s="43">
        <v>53</v>
      </c>
      <c r="D96" s="166" t="s">
        <v>416</v>
      </c>
      <c r="E96" s="296"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2" t="s">
        <v>79</v>
      </c>
      <c r="Z96" s="136" t="s">
        <v>368</v>
      </c>
      <c r="AA96" s="133" t="s">
        <v>367</v>
      </c>
    </row>
    <row r="97" spans="1:27" ht="32.25" customHeight="1" thickBot="1" x14ac:dyDescent="0.25">
      <c r="A97" s="211">
        <v>71</v>
      </c>
      <c r="B97" s="39"/>
      <c r="C97" s="43"/>
      <c r="D97" s="70" t="s">
        <v>206</v>
      </c>
      <c r="E97" s="128"/>
      <c r="F97" s="151">
        <f t="shared" ref="F97:K97" si="81">SUM(F96:F96)</f>
        <v>50000</v>
      </c>
      <c r="G97" s="151">
        <f t="shared" si="81"/>
        <v>18000</v>
      </c>
      <c r="H97" s="151">
        <f t="shared" si="81"/>
        <v>25000</v>
      </c>
      <c r="I97" s="151">
        <f t="shared" si="81"/>
        <v>7000</v>
      </c>
      <c r="J97" s="151">
        <f t="shared" si="81"/>
        <v>7000</v>
      </c>
      <c r="K97" s="50">
        <f t="shared" si="81"/>
        <v>19000</v>
      </c>
      <c r="L97" s="151"/>
      <c r="M97" s="151"/>
      <c r="N97" s="151">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2"/>
      <c r="Z97" s="136"/>
      <c r="AA97" s="133"/>
    </row>
    <row r="98" spans="1:27" ht="22.5" customHeight="1" thickBot="1" x14ac:dyDescent="0.25">
      <c r="A98" s="43">
        <v>72</v>
      </c>
      <c r="B98" s="75"/>
      <c r="C98" s="43"/>
      <c r="D98" s="70" t="s">
        <v>207</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208</v>
      </c>
      <c r="C99" s="43">
        <v>54</v>
      </c>
      <c r="D99" s="70" t="s">
        <v>209</v>
      </c>
      <c r="E99" s="303" t="s">
        <v>344</v>
      </c>
      <c r="F99" s="50">
        <v>30000</v>
      </c>
      <c r="G99" s="50"/>
      <c r="H99" s="50">
        <v>6000</v>
      </c>
      <c r="I99" s="50"/>
      <c r="J99" s="50"/>
      <c r="K99" s="50"/>
      <c r="L99" s="50"/>
      <c r="M99" s="50"/>
      <c r="N99" s="50"/>
      <c r="O99" s="52">
        <f>F99/1.21</f>
        <v>24793.388429752067</v>
      </c>
      <c r="P99" s="52">
        <f t="shared" ref="P99:W99" si="83">G99/1.21</f>
        <v>0</v>
      </c>
      <c r="Q99" s="52">
        <f t="shared" si="83"/>
        <v>4958.6776859504134</v>
      </c>
      <c r="R99" s="52">
        <f t="shared" si="83"/>
        <v>0</v>
      </c>
      <c r="S99" s="52">
        <f t="shared" si="83"/>
        <v>0</v>
      </c>
      <c r="T99" s="52">
        <f t="shared" si="83"/>
        <v>0</v>
      </c>
      <c r="U99" s="52">
        <f t="shared" si="83"/>
        <v>0</v>
      </c>
      <c r="V99" s="52">
        <f t="shared" si="83"/>
        <v>0</v>
      </c>
      <c r="W99" s="52">
        <f t="shared" si="83"/>
        <v>0</v>
      </c>
      <c r="X99" s="52">
        <f t="shared" si="80"/>
        <v>29752.066115702481</v>
      </c>
      <c r="Y99" s="132" t="s">
        <v>79</v>
      </c>
      <c r="Z99" s="140" t="s">
        <v>292</v>
      </c>
      <c r="AA99" s="133" t="s">
        <v>345</v>
      </c>
    </row>
    <row r="100" spans="1:27" ht="33.75" customHeight="1" thickBot="1" x14ac:dyDescent="0.25">
      <c r="A100" s="43">
        <v>74</v>
      </c>
      <c r="B100" s="43" t="s">
        <v>208</v>
      </c>
      <c r="C100" s="43">
        <v>55</v>
      </c>
      <c r="D100" s="70" t="s">
        <v>343</v>
      </c>
      <c r="E100" s="311" t="s">
        <v>344</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2"/>
      <c r="Z100" s="140"/>
      <c r="AA100" s="133"/>
    </row>
    <row r="101" spans="1:27" ht="31.5" customHeight="1" thickBot="1" x14ac:dyDescent="0.25">
      <c r="A101" s="43">
        <v>75</v>
      </c>
      <c r="B101" s="75"/>
      <c r="C101" s="43"/>
      <c r="D101" s="70" t="s">
        <v>210</v>
      </c>
      <c r="E101" s="128"/>
      <c r="F101" s="50">
        <f>SUM(F99:F100)</f>
        <v>30000</v>
      </c>
      <c r="G101" s="50"/>
      <c r="H101" s="50">
        <f>SUM(H99:H100)</f>
        <v>6000</v>
      </c>
      <c r="I101" s="50"/>
      <c r="J101" s="50"/>
      <c r="K101" s="50"/>
      <c r="L101" s="50"/>
      <c r="M101" s="50"/>
      <c r="N101" s="50"/>
      <c r="O101" s="52">
        <f t="shared" ref="O101:W101" si="85">SUM(O99:O100)</f>
        <v>24793.388429752067</v>
      </c>
      <c r="P101" s="52">
        <f t="shared" si="85"/>
        <v>0</v>
      </c>
      <c r="Q101" s="52">
        <f t="shared" si="85"/>
        <v>4958.6776859504134</v>
      </c>
      <c r="R101" s="52">
        <f t="shared" si="85"/>
        <v>0</v>
      </c>
      <c r="S101" s="52">
        <f t="shared" si="85"/>
        <v>0</v>
      </c>
      <c r="T101" s="52">
        <f t="shared" si="85"/>
        <v>0</v>
      </c>
      <c r="U101" s="52">
        <f t="shared" si="85"/>
        <v>0</v>
      </c>
      <c r="V101" s="52">
        <f t="shared" si="85"/>
        <v>0</v>
      </c>
      <c r="W101" s="52">
        <f t="shared" si="85"/>
        <v>0</v>
      </c>
      <c r="X101" s="52">
        <f t="shared" si="80"/>
        <v>29752.066115702481</v>
      </c>
      <c r="Y101" s="132"/>
      <c r="Z101" s="136"/>
      <c r="AA101" s="133"/>
    </row>
    <row r="102" spans="1:27" ht="33" customHeight="1" thickBot="1" x14ac:dyDescent="0.25">
      <c r="A102" s="211">
        <v>76</v>
      </c>
      <c r="B102" s="167" t="s">
        <v>211</v>
      </c>
      <c r="C102" s="50">
        <v>56</v>
      </c>
      <c r="D102" s="166" t="s">
        <v>212</v>
      </c>
      <c r="E102" s="144" t="s">
        <v>213</v>
      </c>
      <c r="F102" s="50">
        <v>40000</v>
      </c>
      <c r="G102" s="50"/>
      <c r="H102" s="50"/>
      <c r="I102" s="50"/>
      <c r="J102" s="50"/>
      <c r="K102" s="50"/>
      <c r="L102" s="50"/>
      <c r="M102" s="50"/>
      <c r="N102" s="50"/>
      <c r="O102" s="52">
        <f>F102/1.21</f>
        <v>33057.85123966942</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33057.85123966942</v>
      </c>
      <c r="Y102" s="132" t="s">
        <v>79</v>
      </c>
      <c r="Z102" s="141" t="s">
        <v>292</v>
      </c>
      <c r="AA102" s="133" t="s">
        <v>345</v>
      </c>
    </row>
    <row r="103" spans="1:27" ht="31.5" customHeight="1" thickBot="1" x14ac:dyDescent="0.25">
      <c r="A103" s="43">
        <v>77</v>
      </c>
      <c r="B103" s="72" t="s">
        <v>214</v>
      </c>
      <c r="C103" s="50">
        <v>57</v>
      </c>
      <c r="D103" s="166" t="s">
        <v>215</v>
      </c>
      <c r="E103" s="144"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2" t="s">
        <v>79</v>
      </c>
      <c r="Z103" s="141" t="s">
        <v>291</v>
      </c>
      <c r="AA103" s="141" t="s">
        <v>294</v>
      </c>
    </row>
    <row r="104" spans="1:27" ht="31.5" customHeight="1" thickBot="1" x14ac:dyDescent="0.25">
      <c r="A104" s="43">
        <v>78</v>
      </c>
      <c r="B104" s="72">
        <v>20.14</v>
      </c>
      <c r="C104" s="167" t="s">
        <v>433</v>
      </c>
      <c r="D104" s="166" t="s">
        <v>410</v>
      </c>
      <c r="E104" s="144"/>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2" t="s">
        <v>79</v>
      </c>
      <c r="Z104" s="141" t="s">
        <v>289</v>
      </c>
      <c r="AA104" s="141" t="s">
        <v>384</v>
      </c>
    </row>
    <row r="105" spans="1:27" ht="33.75" customHeight="1" thickBot="1" x14ac:dyDescent="0.25">
      <c r="A105" s="331">
        <v>79</v>
      </c>
      <c r="B105" s="39"/>
      <c r="C105" s="43"/>
      <c r="D105" s="70" t="s">
        <v>217</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218</v>
      </c>
      <c r="E106" s="144" t="s">
        <v>213</v>
      </c>
      <c r="F106" s="50">
        <v>36000</v>
      </c>
      <c r="G106" s="50"/>
      <c r="H106" s="50"/>
      <c r="I106" s="50">
        <v>15000</v>
      </c>
      <c r="J106" s="50">
        <v>8000</v>
      </c>
      <c r="K106" s="50">
        <v>34000</v>
      </c>
      <c r="L106" s="50"/>
      <c r="M106" s="50"/>
      <c r="N106" s="50"/>
      <c r="O106" s="52">
        <f t="shared" ref="O106:O128" si="87">F106/1.21</f>
        <v>29752.066115702481</v>
      </c>
      <c r="P106" s="52">
        <f t="shared" ref="P106:W121" si="88">G106/1.21</f>
        <v>0</v>
      </c>
      <c r="Q106" s="52">
        <f t="shared" si="88"/>
        <v>0</v>
      </c>
      <c r="R106" s="52">
        <f t="shared" si="88"/>
        <v>12396.694214876034</v>
      </c>
      <c r="S106" s="52">
        <f t="shared" si="88"/>
        <v>6611.5702479338843</v>
      </c>
      <c r="T106" s="52">
        <f t="shared" si="88"/>
        <v>28099.173553719011</v>
      </c>
      <c r="U106" s="52">
        <f t="shared" si="88"/>
        <v>0</v>
      </c>
      <c r="V106" s="52">
        <f t="shared" si="88"/>
        <v>0</v>
      </c>
      <c r="W106" s="52">
        <f t="shared" si="88"/>
        <v>0</v>
      </c>
      <c r="X106" s="52">
        <f t="shared" ref="X106:X128" si="89">SUM(O106:W106)</f>
        <v>76859.504132231406</v>
      </c>
      <c r="Y106" s="132" t="s">
        <v>79</v>
      </c>
      <c r="Z106" s="136" t="s">
        <v>296</v>
      </c>
      <c r="AA106" s="133" t="s">
        <v>368</v>
      </c>
    </row>
    <row r="107" spans="1:27" ht="37.5" customHeight="1" thickBot="1" x14ac:dyDescent="0.25">
      <c r="A107" s="43">
        <v>81</v>
      </c>
      <c r="B107" s="39" t="s">
        <v>45</v>
      </c>
      <c r="C107" s="50">
        <v>59</v>
      </c>
      <c r="D107" s="166" t="s">
        <v>361</v>
      </c>
      <c r="E107" s="144" t="s">
        <v>363</v>
      </c>
      <c r="F107" s="50"/>
      <c r="G107" s="50"/>
      <c r="H107" s="50"/>
      <c r="I107" s="50">
        <v>15000</v>
      </c>
      <c r="J107" s="50"/>
      <c r="K107" s="50"/>
      <c r="L107" s="50"/>
      <c r="M107" s="50"/>
      <c r="N107" s="50"/>
      <c r="O107" s="52">
        <f t="shared" si="87"/>
        <v>0</v>
      </c>
      <c r="P107" s="52">
        <f t="shared" si="88"/>
        <v>0</v>
      </c>
      <c r="Q107" s="52">
        <f t="shared" si="88"/>
        <v>0</v>
      </c>
      <c r="R107" s="52">
        <f t="shared" si="88"/>
        <v>12396.694214876034</v>
      </c>
      <c r="S107" s="52">
        <f t="shared" si="88"/>
        <v>0</v>
      </c>
      <c r="T107" s="52">
        <f t="shared" si="88"/>
        <v>0</v>
      </c>
      <c r="U107" s="52">
        <f t="shared" si="88"/>
        <v>0</v>
      </c>
      <c r="V107" s="52">
        <f t="shared" si="88"/>
        <v>0</v>
      </c>
      <c r="W107" s="52">
        <f t="shared" si="88"/>
        <v>0</v>
      </c>
      <c r="X107" s="52">
        <f t="shared" si="89"/>
        <v>12396.694214876034</v>
      </c>
      <c r="Y107" s="132" t="s">
        <v>79</v>
      </c>
      <c r="Z107" s="136" t="s">
        <v>296</v>
      </c>
      <c r="AA107" s="133" t="s">
        <v>368</v>
      </c>
    </row>
    <row r="108" spans="1:27" ht="37.5" customHeight="1" thickBot="1" x14ac:dyDescent="0.25">
      <c r="A108" s="331">
        <v>82</v>
      </c>
      <c r="B108" s="39" t="s">
        <v>45</v>
      </c>
      <c r="C108" s="50">
        <v>60</v>
      </c>
      <c r="D108" s="166" t="s">
        <v>362</v>
      </c>
      <c r="E108" s="144" t="s">
        <v>265</v>
      </c>
      <c r="F108" s="50"/>
      <c r="G108" s="50"/>
      <c r="H108" s="50"/>
      <c r="I108" s="50">
        <v>24000</v>
      </c>
      <c r="J108" s="50"/>
      <c r="K108" s="50"/>
      <c r="L108" s="50"/>
      <c r="M108" s="50"/>
      <c r="N108" s="50"/>
      <c r="O108" s="52">
        <f t="shared" si="87"/>
        <v>0</v>
      </c>
      <c r="P108" s="52">
        <f t="shared" si="88"/>
        <v>0</v>
      </c>
      <c r="Q108" s="52">
        <f t="shared" si="88"/>
        <v>0</v>
      </c>
      <c r="R108" s="52">
        <f t="shared" si="88"/>
        <v>19834.710743801654</v>
      </c>
      <c r="S108" s="52">
        <f t="shared" si="88"/>
        <v>0</v>
      </c>
      <c r="T108" s="52">
        <f t="shared" si="88"/>
        <v>0</v>
      </c>
      <c r="U108" s="52">
        <f t="shared" si="88"/>
        <v>0</v>
      </c>
      <c r="V108" s="52">
        <f t="shared" si="88"/>
        <v>0</v>
      </c>
      <c r="W108" s="52">
        <f t="shared" si="88"/>
        <v>0</v>
      </c>
      <c r="X108" s="52">
        <f t="shared" si="89"/>
        <v>19834.710743801654</v>
      </c>
      <c r="Y108" s="132" t="s">
        <v>79</v>
      </c>
      <c r="Z108" s="136" t="s">
        <v>296</v>
      </c>
      <c r="AA108" s="133" t="s">
        <v>368</v>
      </c>
    </row>
    <row r="109" spans="1:27" ht="30.75" customHeight="1" thickBot="1" x14ac:dyDescent="0.25">
      <c r="A109" s="43">
        <v>83</v>
      </c>
      <c r="B109" s="72" t="s">
        <v>45</v>
      </c>
      <c r="C109" s="50">
        <v>61</v>
      </c>
      <c r="D109" s="166" t="s">
        <v>221</v>
      </c>
      <c r="E109" s="144" t="s">
        <v>222</v>
      </c>
      <c r="F109" s="292">
        <v>3000</v>
      </c>
      <c r="G109" s="50"/>
      <c r="H109" s="50"/>
      <c r="I109" s="50"/>
      <c r="J109" s="50"/>
      <c r="K109" s="50"/>
      <c r="L109" s="50"/>
      <c r="M109" s="50"/>
      <c r="N109" s="50"/>
      <c r="O109" s="52">
        <f t="shared" si="87"/>
        <v>2479.3388429752067</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2479.3388429752067</v>
      </c>
      <c r="Y109" s="132" t="s">
        <v>79</v>
      </c>
      <c r="Z109" s="141" t="s">
        <v>292</v>
      </c>
      <c r="AA109" s="130" t="s">
        <v>345</v>
      </c>
    </row>
    <row r="110" spans="1:27" ht="67.5" customHeight="1" thickBot="1" x14ac:dyDescent="0.25">
      <c r="A110" s="43">
        <v>84</v>
      </c>
      <c r="B110" s="72" t="s">
        <v>45</v>
      </c>
      <c r="C110" s="50">
        <v>62</v>
      </c>
      <c r="D110" s="166" t="s">
        <v>364</v>
      </c>
      <c r="E110" s="144"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2" t="s">
        <v>79</v>
      </c>
      <c r="Z110" s="141" t="s">
        <v>290</v>
      </c>
      <c r="AA110" s="199" t="s">
        <v>413</v>
      </c>
    </row>
    <row r="111" spans="1:27" ht="106.5" customHeight="1" thickBot="1" x14ac:dyDescent="0.25">
      <c r="A111" s="331">
        <v>85</v>
      </c>
      <c r="B111" s="72" t="s">
        <v>45</v>
      </c>
      <c r="C111" s="50">
        <v>63</v>
      </c>
      <c r="D111" s="166" t="s">
        <v>359</v>
      </c>
      <c r="E111" s="144"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2" t="s">
        <v>79</v>
      </c>
      <c r="Z111" s="171" t="s">
        <v>292</v>
      </c>
      <c r="AA111" s="130" t="s">
        <v>345</v>
      </c>
    </row>
    <row r="112" spans="1:27" ht="41.25" customHeight="1" thickBot="1" x14ac:dyDescent="0.25">
      <c r="A112" s="43">
        <v>86</v>
      </c>
      <c r="B112" s="72" t="s">
        <v>45</v>
      </c>
      <c r="C112" s="50">
        <v>64</v>
      </c>
      <c r="D112" s="166" t="s">
        <v>282</v>
      </c>
      <c r="E112" s="201" t="s">
        <v>283</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2"/>
      <c r="Z112" s="199"/>
      <c r="AA112" s="130"/>
    </row>
    <row r="113" spans="1:27" ht="50.45" customHeight="1" thickBot="1" x14ac:dyDescent="0.25">
      <c r="A113" s="43">
        <v>87</v>
      </c>
      <c r="B113" s="39" t="s">
        <v>45</v>
      </c>
      <c r="C113" s="43">
        <v>65</v>
      </c>
      <c r="D113" s="70" t="s">
        <v>224</v>
      </c>
      <c r="E113" s="303"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2" t="s">
        <v>79</v>
      </c>
      <c r="Z113" s="141" t="s">
        <v>285</v>
      </c>
      <c r="AA113" s="141" t="s">
        <v>369</v>
      </c>
    </row>
    <row r="114" spans="1:27" ht="50.45" customHeight="1" thickBot="1" x14ac:dyDescent="0.25">
      <c r="A114" s="331">
        <v>88</v>
      </c>
      <c r="B114" s="39" t="s">
        <v>45</v>
      </c>
      <c r="C114" s="43">
        <v>66</v>
      </c>
      <c r="D114" s="70" t="s">
        <v>226</v>
      </c>
      <c r="E114" s="303"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2" t="s">
        <v>79</v>
      </c>
      <c r="Z114" s="141" t="s">
        <v>285</v>
      </c>
      <c r="AA114" s="141" t="s">
        <v>297</v>
      </c>
    </row>
    <row r="115" spans="1:27" ht="174" customHeight="1" thickBot="1" x14ac:dyDescent="0.25">
      <c r="A115" s="43">
        <v>89</v>
      </c>
      <c r="B115" s="39" t="s">
        <v>45</v>
      </c>
      <c r="C115" s="43">
        <v>67</v>
      </c>
      <c r="D115" s="149" t="s">
        <v>404</v>
      </c>
      <c r="E115" s="277" t="s">
        <v>346</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2" t="s">
        <v>79</v>
      </c>
      <c r="Z115" s="141"/>
      <c r="AA115" s="141"/>
    </row>
    <row r="116" spans="1:27" ht="237.75" customHeight="1" thickBot="1" x14ac:dyDescent="0.25">
      <c r="A116" s="43">
        <v>90</v>
      </c>
      <c r="B116" s="39" t="s">
        <v>45</v>
      </c>
      <c r="C116" s="43">
        <v>68</v>
      </c>
      <c r="D116" s="153" t="s">
        <v>352</v>
      </c>
      <c r="E116" s="128"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2" t="s">
        <v>79</v>
      </c>
      <c r="Z116" s="141" t="s">
        <v>291</v>
      </c>
      <c r="AA116" s="141" t="s">
        <v>414</v>
      </c>
    </row>
    <row r="117" spans="1:27" ht="53.25" customHeight="1" thickBot="1" x14ac:dyDescent="0.25">
      <c r="A117" s="331">
        <v>91</v>
      </c>
      <c r="B117" s="39" t="s">
        <v>45</v>
      </c>
      <c r="C117" s="43">
        <v>69</v>
      </c>
      <c r="D117" s="153" t="s">
        <v>347</v>
      </c>
      <c r="E117" s="128"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2" t="s">
        <v>79</v>
      </c>
      <c r="Z117" s="141" t="s">
        <v>368</v>
      </c>
      <c r="AA117" s="141" t="s">
        <v>368</v>
      </c>
    </row>
    <row r="118" spans="1:27" ht="64.5" customHeight="1" thickBot="1" x14ac:dyDescent="0.25">
      <c r="A118" s="43">
        <v>92</v>
      </c>
      <c r="B118" s="39" t="s">
        <v>45</v>
      </c>
      <c r="C118" s="43">
        <v>70</v>
      </c>
      <c r="D118" s="153" t="s">
        <v>348</v>
      </c>
      <c r="E118" s="128" t="s">
        <v>374</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2" t="s">
        <v>79</v>
      </c>
      <c r="Z118" s="141" t="s">
        <v>292</v>
      </c>
      <c r="AA118" s="141" t="s">
        <v>287</v>
      </c>
    </row>
    <row r="119" spans="1:27" ht="53.25" customHeight="1" thickBot="1" x14ac:dyDescent="0.25">
      <c r="A119" s="43">
        <v>93</v>
      </c>
      <c r="B119" s="39" t="s">
        <v>45</v>
      </c>
      <c r="C119" s="43">
        <v>71</v>
      </c>
      <c r="D119" s="153" t="s">
        <v>349</v>
      </c>
      <c r="E119" s="128" t="s">
        <v>373</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2" t="s">
        <v>79</v>
      </c>
      <c r="Z119" s="141" t="s">
        <v>296</v>
      </c>
      <c r="AA119" s="141" t="s">
        <v>413</v>
      </c>
    </row>
    <row r="120" spans="1:27" ht="53.25" customHeight="1" thickBot="1" x14ac:dyDescent="0.25">
      <c r="A120" s="331">
        <v>94</v>
      </c>
      <c r="B120" s="39" t="s">
        <v>45</v>
      </c>
      <c r="C120" s="43">
        <v>72</v>
      </c>
      <c r="D120" s="153" t="s">
        <v>350</v>
      </c>
      <c r="E120" s="128" t="s">
        <v>372</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2" t="s">
        <v>79</v>
      </c>
      <c r="Z120" s="141" t="s">
        <v>296</v>
      </c>
      <c r="AA120" s="141" t="s">
        <v>413</v>
      </c>
    </row>
    <row r="121" spans="1:27" ht="60.75" customHeight="1" thickBot="1" x14ac:dyDescent="0.25">
      <c r="A121" s="43">
        <v>95</v>
      </c>
      <c r="B121" s="39" t="s">
        <v>45</v>
      </c>
      <c r="C121" s="43">
        <v>73</v>
      </c>
      <c r="D121" s="145" t="s">
        <v>351</v>
      </c>
      <c r="E121" s="128"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2" t="s">
        <v>79</v>
      </c>
      <c r="Z121" s="141" t="s">
        <v>296</v>
      </c>
      <c r="AA121" s="141" t="s">
        <v>413</v>
      </c>
    </row>
    <row r="122" spans="1:27" ht="49.5" customHeight="1" thickBot="1" x14ac:dyDescent="0.25">
      <c r="A122" s="43">
        <v>96</v>
      </c>
      <c r="B122" s="39" t="s">
        <v>45</v>
      </c>
      <c r="C122" s="43">
        <v>74</v>
      </c>
      <c r="D122" s="184" t="s">
        <v>353</v>
      </c>
      <c r="E122" s="311"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2" t="s">
        <v>79</v>
      </c>
      <c r="Z122" s="141" t="s">
        <v>290</v>
      </c>
      <c r="AA122" s="141" t="s">
        <v>413</v>
      </c>
    </row>
    <row r="123" spans="1:27" ht="42" customHeight="1" thickBot="1" x14ac:dyDescent="0.25">
      <c r="A123" s="331">
        <v>97</v>
      </c>
      <c r="B123" s="39" t="s">
        <v>45</v>
      </c>
      <c r="C123" s="43">
        <v>75</v>
      </c>
      <c r="D123" s="145" t="s">
        <v>354</v>
      </c>
      <c r="E123" s="128" t="s">
        <v>371</v>
      </c>
      <c r="F123" s="50">
        <v>24000</v>
      </c>
      <c r="G123" s="50"/>
      <c r="H123" s="50"/>
      <c r="I123" s="50"/>
      <c r="J123" s="50"/>
      <c r="K123" s="50"/>
      <c r="L123" s="50"/>
      <c r="M123" s="50"/>
      <c r="N123" s="50"/>
      <c r="O123" s="52">
        <f t="shared" si="87"/>
        <v>19834.710743801654</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19834.710743801654</v>
      </c>
      <c r="Y123" s="132" t="s">
        <v>79</v>
      </c>
      <c r="Z123" s="141" t="s">
        <v>290</v>
      </c>
      <c r="AA123" s="141" t="s">
        <v>413</v>
      </c>
    </row>
    <row r="124" spans="1:27" ht="60.75" customHeight="1" thickBot="1" x14ac:dyDescent="0.25">
      <c r="A124" s="43">
        <v>98</v>
      </c>
      <c r="B124" s="39" t="s">
        <v>45</v>
      </c>
      <c r="C124" s="43">
        <v>76</v>
      </c>
      <c r="D124" s="70" t="s">
        <v>355</v>
      </c>
      <c r="E124" s="311" t="s">
        <v>177</v>
      </c>
      <c r="F124" s="50">
        <v>5000</v>
      </c>
      <c r="G124" s="50"/>
      <c r="H124" s="50"/>
      <c r="I124" s="50"/>
      <c r="J124" s="50"/>
      <c r="K124" s="50"/>
      <c r="L124" s="50"/>
      <c r="M124" s="50"/>
      <c r="N124" s="50"/>
      <c r="O124" s="52">
        <f t="shared" si="87"/>
        <v>4132.2314049586776</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4132.2314049586776</v>
      </c>
      <c r="Y124" s="132" t="s">
        <v>79</v>
      </c>
      <c r="Z124" s="141" t="s">
        <v>296</v>
      </c>
      <c r="AA124" s="141" t="s">
        <v>296</v>
      </c>
    </row>
    <row r="125" spans="1:27" ht="39.75" customHeight="1" thickBot="1" x14ac:dyDescent="0.25">
      <c r="A125" s="43">
        <v>99</v>
      </c>
      <c r="B125" s="39" t="s">
        <v>45</v>
      </c>
      <c r="C125" s="43">
        <v>77</v>
      </c>
      <c r="D125" s="166" t="s">
        <v>219</v>
      </c>
      <c r="E125" s="144"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2" t="s">
        <v>79</v>
      </c>
      <c r="Z125" s="141" t="s">
        <v>296</v>
      </c>
      <c r="AA125" s="141" t="s">
        <v>296</v>
      </c>
    </row>
    <row r="126" spans="1:27" ht="37.5" customHeight="1" thickBot="1" x14ac:dyDescent="0.25">
      <c r="A126" s="331">
        <v>100</v>
      </c>
      <c r="B126" s="39" t="s">
        <v>45</v>
      </c>
      <c r="C126" s="43">
        <v>78</v>
      </c>
      <c r="D126" s="70" t="s">
        <v>356</v>
      </c>
      <c r="E126" s="201" t="s">
        <v>425</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2" t="s">
        <v>79</v>
      </c>
      <c r="Z126" s="141" t="s">
        <v>368</v>
      </c>
      <c r="AA126" s="141" t="s">
        <v>367</v>
      </c>
    </row>
    <row r="127" spans="1:27" ht="36" customHeight="1" thickBot="1" x14ac:dyDescent="0.25">
      <c r="A127" s="43">
        <v>101</v>
      </c>
      <c r="B127" s="39" t="s">
        <v>45</v>
      </c>
      <c r="C127" s="43">
        <v>79</v>
      </c>
      <c r="D127" s="145" t="s">
        <v>357</v>
      </c>
      <c r="E127" s="128" t="s">
        <v>370</v>
      </c>
      <c r="F127" s="50">
        <v>3000</v>
      </c>
      <c r="G127" s="50"/>
      <c r="H127" s="50"/>
      <c r="I127" s="50"/>
      <c r="J127" s="50"/>
      <c r="K127" s="50"/>
      <c r="L127" s="50"/>
      <c r="M127" s="50"/>
      <c r="N127" s="50"/>
      <c r="O127" s="52">
        <f t="shared" si="87"/>
        <v>2479.3388429752067</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2479.3388429752067</v>
      </c>
      <c r="Y127" s="132" t="s">
        <v>79</v>
      </c>
      <c r="Z127" s="141" t="s">
        <v>296</v>
      </c>
      <c r="AA127" s="141" t="s">
        <v>368</v>
      </c>
    </row>
    <row r="128" spans="1:27" ht="28.5" customHeight="1" thickBot="1" x14ac:dyDescent="0.25">
      <c r="A128" s="43">
        <v>102</v>
      </c>
      <c r="B128" s="39"/>
      <c r="C128" s="43"/>
      <c r="D128" s="95" t="s">
        <v>228</v>
      </c>
      <c r="E128" s="128"/>
      <c r="F128" s="50">
        <f>SUM(F106:F127)</f>
        <v>193000</v>
      </c>
      <c r="G128" s="50"/>
      <c r="H128" s="50">
        <f>SUM(H106:H127)</f>
        <v>2000</v>
      </c>
      <c r="I128" s="50">
        <f>SUM(I106:I127)</f>
        <v>54000</v>
      </c>
      <c r="J128" s="50">
        <f>SUM(J106:J127)</f>
        <v>21000</v>
      </c>
      <c r="K128" s="50">
        <f>SUM(K106:K127)</f>
        <v>34000</v>
      </c>
      <c r="L128" s="50"/>
      <c r="M128" s="50"/>
      <c r="N128" s="50"/>
      <c r="O128" s="52">
        <f t="shared" si="87"/>
        <v>159504.13223140498</v>
      </c>
      <c r="P128" s="52">
        <f t="shared" si="90"/>
        <v>0</v>
      </c>
      <c r="Q128" s="52">
        <f t="shared" si="90"/>
        <v>1652.8925619834711</v>
      </c>
      <c r="R128" s="52">
        <f t="shared" si="90"/>
        <v>44628.099173553717</v>
      </c>
      <c r="S128" s="52">
        <f t="shared" si="90"/>
        <v>17355.371900826445</v>
      </c>
      <c r="T128" s="52">
        <f t="shared" si="90"/>
        <v>28099.173553719011</v>
      </c>
      <c r="U128" s="52">
        <f t="shared" si="90"/>
        <v>0</v>
      </c>
      <c r="V128" s="52">
        <f t="shared" si="90"/>
        <v>0</v>
      </c>
      <c r="W128" s="52">
        <f t="shared" si="90"/>
        <v>0</v>
      </c>
      <c r="X128" s="52">
        <f t="shared" si="89"/>
        <v>251239.6694214876</v>
      </c>
      <c r="Y128" s="132"/>
      <c r="Z128" s="141"/>
      <c r="AA128" s="141"/>
    </row>
    <row r="129" spans="1:30" ht="28.5" customHeight="1" thickBot="1" x14ac:dyDescent="0.25">
      <c r="A129" s="331">
        <v>103</v>
      </c>
      <c r="B129" s="39"/>
      <c r="C129" s="43"/>
      <c r="D129" s="70" t="s">
        <v>229</v>
      </c>
      <c r="E129" s="128"/>
      <c r="F129" s="50"/>
      <c r="G129" s="50"/>
      <c r="H129" s="50"/>
      <c r="I129" s="50"/>
      <c r="J129" s="50"/>
      <c r="K129" s="50"/>
      <c r="L129" s="50"/>
      <c r="M129" s="50"/>
      <c r="N129" s="50"/>
      <c r="O129" s="52">
        <f>O26+O28+O30+O33+O37+O41+O81+O83+O85+O89+O91+O93+O95+O97+O101+O102+O103+O128</f>
        <v>1661281.3708909967</v>
      </c>
      <c r="P129" s="52">
        <f t="shared" ref="P129:X129" si="91">P26+P28+P30+P33+P37+P41+P81+P83+P85+P89+P91+P93+P95+P97+P101+P102+P103+P128</f>
        <v>283398.85339885339</v>
      </c>
      <c r="Q129" s="52">
        <f t="shared" si="91"/>
        <v>836911.59733940486</v>
      </c>
      <c r="R129" s="52">
        <f t="shared" si="91"/>
        <v>89405.107586925777</v>
      </c>
      <c r="S129" s="52">
        <f t="shared" si="91"/>
        <v>81133.199315017497</v>
      </c>
      <c r="T129" s="52">
        <f t="shared" si="91"/>
        <v>109537.63681036409</v>
      </c>
      <c r="U129" s="52">
        <f t="shared" si="91"/>
        <v>46348.000893455443</v>
      </c>
      <c r="V129" s="52">
        <f t="shared" si="91"/>
        <v>0</v>
      </c>
      <c r="W129" s="52">
        <f t="shared" si="91"/>
        <v>295890.1049810141</v>
      </c>
      <c r="X129" s="52">
        <f t="shared" si="91"/>
        <v>3403905.8712160317</v>
      </c>
      <c r="Y129" s="137"/>
      <c r="Z129" s="135"/>
      <c r="AA129" s="131"/>
    </row>
    <row r="130" spans="1:30" ht="25.5" customHeight="1" thickBot="1" x14ac:dyDescent="0.25">
      <c r="A130" s="43">
        <v>104</v>
      </c>
      <c r="B130" s="39"/>
      <c r="C130" s="43"/>
      <c r="D130" s="70" t="s">
        <v>230</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233</v>
      </c>
      <c r="E131" s="210"/>
      <c r="F131" s="50">
        <v>32365.87</v>
      </c>
      <c r="G131" s="148"/>
      <c r="H131" s="148"/>
      <c r="I131" s="148"/>
      <c r="J131" s="148"/>
      <c r="K131" s="148"/>
      <c r="L131" s="148"/>
      <c r="M131" s="148"/>
      <c r="N131" s="148"/>
      <c r="O131" s="52">
        <f>F131/1.19</f>
        <v>27198.210084033613</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27198.210084033613</v>
      </c>
      <c r="Y131" s="132" t="s">
        <v>231</v>
      </c>
      <c r="Z131" s="141"/>
      <c r="AA131" s="141"/>
    </row>
    <row r="132" spans="1:30" ht="98.25" customHeight="1" thickBot="1" x14ac:dyDescent="0.25">
      <c r="A132" s="331">
        <v>106</v>
      </c>
      <c r="B132" s="43" t="s">
        <v>52</v>
      </c>
      <c r="C132" s="43">
        <v>81</v>
      </c>
      <c r="D132" s="70" t="s">
        <v>251</v>
      </c>
      <c r="E132" s="303" t="s">
        <v>378</v>
      </c>
      <c r="F132" s="50">
        <v>3000</v>
      </c>
      <c r="G132" s="148"/>
      <c r="H132" s="148"/>
      <c r="I132" s="148"/>
      <c r="J132" s="148"/>
      <c r="K132" s="148"/>
      <c r="L132" s="148"/>
      <c r="M132" s="148"/>
      <c r="N132" s="148"/>
      <c r="O132" s="52">
        <f t="shared" ref="O132:O133" si="94">F132/1.19</f>
        <v>2521.0084033613448</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2521.0084033613448</v>
      </c>
      <c r="Y132" s="132" t="s">
        <v>231</v>
      </c>
      <c r="Z132" s="199"/>
      <c r="AA132" s="141"/>
    </row>
    <row r="133" spans="1:30" ht="68.25" customHeight="1" thickBot="1" x14ac:dyDescent="0.25">
      <c r="A133" s="43">
        <v>107</v>
      </c>
      <c r="B133" s="43" t="s">
        <v>52</v>
      </c>
      <c r="C133" s="43">
        <v>82</v>
      </c>
      <c r="D133" s="307" t="s">
        <v>284</v>
      </c>
      <c r="E133" s="312"/>
      <c r="F133" s="292">
        <v>0</v>
      </c>
      <c r="G133" s="148"/>
      <c r="H133" s="148"/>
      <c r="I133" s="148"/>
      <c r="J133" s="148"/>
      <c r="K133" s="148"/>
      <c r="L133" s="148"/>
      <c r="M133" s="148"/>
      <c r="N133" s="148"/>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2" t="s">
        <v>231</v>
      </c>
      <c r="Z133" s="199"/>
      <c r="AA133" s="141"/>
    </row>
    <row r="134" spans="1:30" ht="191.25" customHeight="1" thickBot="1" x14ac:dyDescent="0.25">
      <c r="A134" s="43">
        <v>108</v>
      </c>
      <c r="B134" s="43" t="s">
        <v>52</v>
      </c>
      <c r="C134" s="43">
        <v>83</v>
      </c>
      <c r="D134" s="222" t="s">
        <v>320</v>
      </c>
      <c r="E134" s="144" t="s">
        <v>55</v>
      </c>
      <c r="F134" s="221">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2" t="s">
        <v>231</v>
      </c>
      <c r="Z134" s="199" t="s">
        <v>296</v>
      </c>
      <c r="AA134" s="142" t="s">
        <v>296</v>
      </c>
    </row>
    <row r="135" spans="1:30" ht="60.75" customHeight="1" thickBot="1" x14ac:dyDescent="0.25">
      <c r="A135" s="331">
        <v>109</v>
      </c>
      <c r="B135" s="43" t="s">
        <v>52</v>
      </c>
      <c r="C135" s="43">
        <v>84</v>
      </c>
      <c r="D135" s="274" t="s">
        <v>279</v>
      </c>
      <c r="E135" s="185" t="s">
        <v>278</v>
      </c>
      <c r="F135" s="221">
        <v>104839</v>
      </c>
      <c r="G135" s="50"/>
      <c r="H135" s="50"/>
      <c r="I135" s="50"/>
      <c r="J135" s="283"/>
      <c r="K135" s="50"/>
      <c r="L135" s="50"/>
      <c r="M135" s="50"/>
      <c r="N135" s="50"/>
      <c r="O135" s="52">
        <f t="shared" si="103"/>
        <v>86643.801652892565</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86643.801652892565</v>
      </c>
      <c r="Y135" s="132" t="s">
        <v>79</v>
      </c>
      <c r="Z135" s="396" t="s">
        <v>311</v>
      </c>
      <c r="AA135" s="397"/>
    </row>
    <row r="136" spans="1:30" ht="60.75" customHeight="1" thickBot="1" x14ac:dyDescent="0.25">
      <c r="A136" s="43">
        <v>110</v>
      </c>
      <c r="B136" s="43" t="s">
        <v>52</v>
      </c>
      <c r="C136" s="43">
        <v>85</v>
      </c>
      <c r="D136" s="217" t="s">
        <v>319</v>
      </c>
      <c r="E136" s="223" t="s">
        <v>232</v>
      </c>
      <c r="F136" s="301">
        <v>0</v>
      </c>
      <c r="G136" s="50"/>
      <c r="H136" s="50"/>
      <c r="I136" s="50"/>
      <c r="J136" s="295"/>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2" t="s">
        <v>79</v>
      </c>
      <c r="Z136" s="199"/>
      <c r="AA136" s="298"/>
    </row>
    <row r="137" spans="1:30" ht="98.25" customHeight="1" thickBot="1" x14ac:dyDescent="0.25">
      <c r="A137" s="43">
        <v>111</v>
      </c>
      <c r="B137" s="43" t="s">
        <v>52</v>
      </c>
      <c r="C137" s="65" t="s">
        <v>431</v>
      </c>
      <c r="D137" s="217" t="s">
        <v>421</v>
      </c>
      <c r="E137" s="223" t="s">
        <v>422</v>
      </c>
      <c r="F137" s="301">
        <v>326800</v>
      </c>
      <c r="G137" s="50"/>
      <c r="H137" s="50"/>
      <c r="I137" s="50"/>
      <c r="J137" s="335"/>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2" t="s">
        <v>79</v>
      </c>
      <c r="Z137" s="141" t="s">
        <v>368</v>
      </c>
      <c r="AA137" s="337" t="s">
        <v>367</v>
      </c>
    </row>
    <row r="138" spans="1:30" ht="28.5" customHeight="1" thickBot="1" x14ac:dyDescent="0.25">
      <c r="A138" s="334">
        <v>112</v>
      </c>
      <c r="B138" s="43"/>
      <c r="C138" s="43"/>
      <c r="D138" s="220" t="s">
        <v>234</v>
      </c>
      <c r="E138" s="224"/>
      <c r="F138" s="221">
        <f>SUM(F131:F137)</f>
        <v>517004.87</v>
      </c>
      <c r="G138" s="50"/>
      <c r="H138" s="50"/>
      <c r="I138" s="50"/>
      <c r="J138" s="50"/>
      <c r="K138" s="50"/>
      <c r="L138" s="50"/>
      <c r="M138" s="50"/>
      <c r="N138" s="50"/>
      <c r="O138" s="52">
        <f t="shared" si="103"/>
        <v>427276.75206611573</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427276.75206611573</v>
      </c>
      <c r="Y138" s="137"/>
      <c r="Z138" s="138"/>
      <c r="AA138" s="140"/>
      <c r="AD138" s="16"/>
    </row>
    <row r="139" spans="1:30" ht="47.25" customHeight="1" thickBot="1" x14ac:dyDescent="0.25">
      <c r="A139" s="43">
        <v>113</v>
      </c>
      <c r="B139" s="43" t="s">
        <v>411</v>
      </c>
      <c r="C139" s="43">
        <v>86</v>
      </c>
      <c r="D139" s="220" t="s">
        <v>321</v>
      </c>
      <c r="E139" s="202" t="s">
        <v>336</v>
      </c>
      <c r="F139" s="221">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2" t="s">
        <v>79</v>
      </c>
      <c r="Z139" s="141" t="s">
        <v>290</v>
      </c>
      <c r="AA139" s="141" t="s">
        <v>296</v>
      </c>
      <c r="AD139" s="16"/>
    </row>
    <row r="140" spans="1:30" ht="29.25" customHeight="1" thickBot="1" x14ac:dyDescent="0.25">
      <c r="A140" s="43">
        <v>114</v>
      </c>
      <c r="B140" s="43"/>
      <c r="C140" s="43"/>
      <c r="D140" s="220" t="s">
        <v>412</v>
      </c>
      <c r="E140" s="332"/>
      <c r="F140" s="221">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2"/>
      <c r="Z140" s="141"/>
      <c r="AA140" s="141"/>
      <c r="AD140" s="16"/>
    </row>
    <row r="141" spans="1:30" ht="47.25" customHeight="1" thickBot="1" x14ac:dyDescent="0.25">
      <c r="A141" s="334">
        <v>115</v>
      </c>
      <c r="B141" s="43" t="s">
        <v>235</v>
      </c>
      <c r="C141" s="43">
        <v>87</v>
      </c>
      <c r="D141" s="70" t="s">
        <v>322</v>
      </c>
      <c r="E141" s="303" t="s">
        <v>338</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2" t="s">
        <v>79</v>
      </c>
      <c r="Z141" s="141" t="s">
        <v>290</v>
      </c>
      <c r="AA141" s="141" t="s">
        <v>296</v>
      </c>
      <c r="AD141" s="16"/>
    </row>
    <row r="142" spans="1:30" ht="71.25" customHeight="1" thickBot="1" x14ac:dyDescent="0.25">
      <c r="A142" s="43">
        <v>116</v>
      </c>
      <c r="B142" s="43" t="s">
        <v>235</v>
      </c>
      <c r="C142" s="43">
        <v>88</v>
      </c>
      <c r="D142" s="70" t="s">
        <v>323</v>
      </c>
      <c r="E142" s="202" t="s">
        <v>337</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2" t="s">
        <v>79</v>
      </c>
      <c r="Z142" s="141" t="s">
        <v>290</v>
      </c>
      <c r="AA142" s="141" t="s">
        <v>296</v>
      </c>
      <c r="AD142" s="16"/>
    </row>
    <row r="143" spans="1:30" ht="69.75" customHeight="1" thickBot="1" x14ac:dyDescent="0.25">
      <c r="A143" s="43">
        <v>117</v>
      </c>
      <c r="B143" s="43" t="s">
        <v>235</v>
      </c>
      <c r="C143" s="43">
        <v>89</v>
      </c>
      <c r="D143" s="70" t="s">
        <v>324</v>
      </c>
      <c r="E143" s="201" t="s">
        <v>337</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2" t="s">
        <v>79</v>
      </c>
      <c r="Z143" s="141" t="s">
        <v>290</v>
      </c>
      <c r="AA143" s="141" t="s">
        <v>296</v>
      </c>
      <c r="AD143" s="16"/>
    </row>
    <row r="144" spans="1:30" ht="47.25" customHeight="1" thickBot="1" x14ac:dyDescent="0.25">
      <c r="A144" s="334">
        <v>118</v>
      </c>
      <c r="B144" s="43" t="s">
        <v>235</v>
      </c>
      <c r="C144" s="43">
        <v>90</v>
      </c>
      <c r="D144" s="70" t="s">
        <v>325</v>
      </c>
      <c r="E144" s="303" t="s">
        <v>339</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2" t="s">
        <v>79</v>
      </c>
      <c r="Z144" s="141" t="s">
        <v>290</v>
      </c>
      <c r="AA144" s="141" t="s">
        <v>296</v>
      </c>
      <c r="AD144" s="16"/>
    </row>
    <row r="145" spans="1:259" ht="48.75" customHeight="1" thickBot="1" x14ac:dyDescent="0.25">
      <c r="A145" s="43">
        <v>119</v>
      </c>
      <c r="B145" s="43" t="s">
        <v>235</v>
      </c>
      <c r="C145" s="43">
        <v>91</v>
      </c>
      <c r="D145" s="302" t="s">
        <v>326</v>
      </c>
      <c r="E145" s="303" t="s">
        <v>340</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2" t="s">
        <v>79</v>
      </c>
      <c r="Z145" s="141" t="s">
        <v>290</v>
      </c>
      <c r="AA145" s="141" t="s">
        <v>296</v>
      </c>
      <c r="AD145" s="16"/>
    </row>
    <row r="146" spans="1:259" ht="49.5" customHeight="1" thickBot="1" x14ac:dyDescent="0.25">
      <c r="A146" s="43">
        <v>120</v>
      </c>
      <c r="B146" s="43" t="s">
        <v>235</v>
      </c>
      <c r="C146" s="43">
        <v>92</v>
      </c>
      <c r="D146" s="147" t="s">
        <v>327</v>
      </c>
      <c r="E146" s="278" t="s">
        <v>341</v>
      </c>
      <c r="F146" s="50">
        <v>10000</v>
      </c>
      <c r="G146" s="50"/>
      <c r="H146" s="303"/>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2" t="s">
        <v>79</v>
      </c>
      <c r="Z146" s="141" t="s">
        <v>290</v>
      </c>
      <c r="AA146" s="141"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4">
        <v>121</v>
      </c>
      <c r="B147" s="43" t="s">
        <v>235</v>
      </c>
      <c r="C147" s="43">
        <v>93</v>
      </c>
      <c r="D147" s="70" t="s">
        <v>328</v>
      </c>
      <c r="E147" s="202"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2" t="s">
        <v>79</v>
      </c>
      <c r="Z147" s="141" t="s">
        <v>290</v>
      </c>
      <c r="AA147" s="141"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329</v>
      </c>
      <c r="E148" s="278" t="s">
        <v>342</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2" t="s">
        <v>79</v>
      </c>
      <c r="Z148" s="141" t="s">
        <v>290</v>
      </c>
      <c r="AA148" s="141"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65" t="s">
        <v>432</v>
      </c>
      <c r="D149" s="313" t="s">
        <v>388</v>
      </c>
      <c r="E149" s="278" t="s">
        <v>342</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2" t="s">
        <v>79</v>
      </c>
      <c r="Z149" s="141" t="s">
        <v>290</v>
      </c>
      <c r="AA149" s="141"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4">
        <v>124</v>
      </c>
      <c r="B150" s="43" t="s">
        <v>235</v>
      </c>
      <c r="C150" s="43"/>
      <c r="D150" s="70" t="s">
        <v>236</v>
      </c>
      <c r="E150" s="128"/>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7"/>
      <c r="Z150" s="138"/>
      <c r="AA150" s="140"/>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8"/>
      <c r="F151" s="50"/>
      <c r="G151" s="148"/>
      <c r="H151" s="148"/>
      <c r="I151" s="148"/>
      <c r="J151" s="148"/>
      <c r="K151" s="148"/>
      <c r="L151" s="148"/>
      <c r="M151" s="148"/>
      <c r="N151" s="148"/>
      <c r="O151" s="52"/>
      <c r="P151" s="52"/>
      <c r="Q151" s="52"/>
      <c r="R151" s="52"/>
      <c r="S151" s="52"/>
      <c r="T151" s="52"/>
      <c r="U151" s="52"/>
      <c r="V151" s="52"/>
      <c r="W151" s="52"/>
      <c r="X151" s="52"/>
      <c r="Y151" s="137"/>
      <c r="Z151" s="138"/>
      <c r="AA151" s="140"/>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335</v>
      </c>
      <c r="E152" s="128" t="s">
        <v>239</v>
      </c>
      <c r="F152" s="50">
        <v>24000</v>
      </c>
      <c r="G152" s="148"/>
      <c r="H152" s="148"/>
      <c r="I152" s="148"/>
      <c r="J152" s="148"/>
      <c r="K152" s="148"/>
      <c r="L152" s="148"/>
      <c r="M152" s="148"/>
      <c r="N152" s="148"/>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2" t="s">
        <v>79</v>
      </c>
      <c r="Z152" s="141" t="s">
        <v>290</v>
      </c>
      <c r="AA152" s="141" t="s">
        <v>296</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4">
        <v>127</v>
      </c>
      <c r="B153" s="43" t="s">
        <v>238</v>
      </c>
      <c r="C153" s="43">
        <v>96</v>
      </c>
      <c r="D153" s="70" t="s">
        <v>330</v>
      </c>
      <c r="E153" s="128" t="s">
        <v>239</v>
      </c>
      <c r="F153" s="50">
        <v>30000</v>
      </c>
      <c r="G153" s="148"/>
      <c r="H153" s="148"/>
      <c r="I153" s="148"/>
      <c r="J153" s="148"/>
      <c r="K153" s="148"/>
      <c r="L153" s="148"/>
      <c r="M153" s="148"/>
      <c r="N153" s="148"/>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2" t="s">
        <v>79</v>
      </c>
      <c r="Z153" s="141" t="s">
        <v>290</v>
      </c>
      <c r="AA153" s="141" t="s">
        <v>296</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331</v>
      </c>
      <c r="E154" s="128" t="s">
        <v>239</v>
      </c>
      <c r="F154" s="50">
        <v>1000</v>
      </c>
      <c r="G154" s="148"/>
      <c r="H154" s="148"/>
      <c r="I154" s="148"/>
      <c r="J154" s="148"/>
      <c r="K154" s="148"/>
      <c r="L154" s="148"/>
      <c r="M154" s="148"/>
      <c r="N154" s="148"/>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2" t="s">
        <v>79</v>
      </c>
      <c r="Z154" s="141" t="s">
        <v>290</v>
      </c>
      <c r="AA154" s="141" t="s">
        <v>296</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332</v>
      </c>
      <c r="E155" s="128" t="s">
        <v>239</v>
      </c>
      <c r="F155" s="50">
        <v>1800</v>
      </c>
      <c r="G155" s="148"/>
      <c r="H155" s="148"/>
      <c r="I155" s="148"/>
      <c r="J155" s="148"/>
      <c r="K155" s="148"/>
      <c r="L155" s="148"/>
      <c r="M155" s="148"/>
      <c r="N155" s="148"/>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2" t="s">
        <v>79</v>
      </c>
      <c r="Z155" s="141" t="s">
        <v>290</v>
      </c>
      <c r="AA155" s="141" t="s">
        <v>368</v>
      </c>
      <c r="AG155" s="173"/>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4">
        <v>130</v>
      </c>
      <c r="B156" s="43" t="s">
        <v>238</v>
      </c>
      <c r="C156" s="43">
        <v>99</v>
      </c>
      <c r="D156" s="70" t="s">
        <v>333</v>
      </c>
      <c r="E156" s="128"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2" t="s">
        <v>79</v>
      </c>
      <c r="Z156" s="141" t="s">
        <v>290</v>
      </c>
      <c r="AA156" s="141" t="s">
        <v>368</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334</v>
      </c>
      <c r="E157" s="128"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2" t="s">
        <v>79</v>
      </c>
      <c r="Z157" s="141" t="s">
        <v>290</v>
      </c>
      <c r="AA157" s="141"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8"/>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7"/>
      <c r="Z158" s="135"/>
      <c r="AA158" s="131"/>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4">
        <v>133</v>
      </c>
      <c r="B159" s="43"/>
      <c r="C159" s="43"/>
      <c r="D159" s="49" t="s">
        <v>60</v>
      </c>
      <c r="E159" s="128"/>
      <c r="F159" s="151"/>
      <c r="G159" s="151"/>
      <c r="H159" s="151"/>
      <c r="I159" s="151"/>
      <c r="J159" s="151"/>
      <c r="K159" s="151"/>
      <c r="L159" s="151"/>
      <c r="M159" s="151"/>
      <c r="N159" s="151"/>
      <c r="O159" s="52">
        <f t="shared" ref="O159:W159" si="110">O26+O28+O30+O33+O37+O41+O81+O83+O85+O89+O91+O93+O95+O97+O101+O102+O103+O128+O138+O150+O158</f>
        <v>2429053.9907257073</v>
      </c>
      <c r="P159" s="52">
        <f t="shared" si="110"/>
        <v>283398.85339885339</v>
      </c>
      <c r="Q159" s="52">
        <f t="shared" si="110"/>
        <v>836911.59733940486</v>
      </c>
      <c r="R159" s="52">
        <f t="shared" si="110"/>
        <v>89405.107586925777</v>
      </c>
      <c r="S159" s="52">
        <f t="shared" si="110"/>
        <v>81133.199315017497</v>
      </c>
      <c r="T159" s="52">
        <f t="shared" si="110"/>
        <v>109537.63681036409</v>
      </c>
      <c r="U159" s="52">
        <f t="shared" si="110"/>
        <v>46348.000893455443</v>
      </c>
      <c r="V159" s="52">
        <f t="shared" si="110"/>
        <v>0</v>
      </c>
      <c r="W159" s="52">
        <f t="shared" si="110"/>
        <v>295890.1049810141</v>
      </c>
      <c r="X159" s="52">
        <f t="shared" si="108"/>
        <v>4171678.4910507426</v>
      </c>
      <c r="Y159" s="174"/>
      <c r="Z159" s="138"/>
      <c r="AA159" s="14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8"/>
      <c r="B160" s="238"/>
      <c r="C160" s="238"/>
      <c r="D160" s="239"/>
      <c r="E160" s="240"/>
      <c r="F160" s="241"/>
      <c r="G160" s="241"/>
      <c r="H160" s="241"/>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8"/>
      <c r="B161" s="194"/>
      <c r="D161" s="400" t="s">
        <v>266</v>
      </c>
      <c r="E161" s="400"/>
      <c r="F161" s="100"/>
      <c r="G161" s="100"/>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8"/>
      <c r="B162" s="370" t="s">
        <v>434</v>
      </c>
      <c r="C162" s="370"/>
      <c r="D162" s="370"/>
      <c r="E162" s="370"/>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8"/>
      <c r="B163" s="259"/>
      <c r="C163" s="259"/>
      <c r="D163" s="259"/>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8"/>
      <c r="B164" s="262"/>
      <c r="C164" s="262"/>
      <c r="D164" s="262"/>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8"/>
      <c r="B166" s="286"/>
      <c r="C166" s="286"/>
      <c r="D166" s="286"/>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8"/>
      <c r="B167" s="262"/>
      <c r="C167" s="262"/>
      <c r="D167" s="26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8"/>
      <c r="B168" s="232"/>
      <c r="C168" s="232"/>
      <c r="D168" s="232"/>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8"/>
      <c r="B169" s="255"/>
      <c r="C169" s="255"/>
      <c r="D169" s="255"/>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8"/>
      <c r="B171" s="232"/>
      <c r="C171" s="232"/>
      <c r="D171" s="232"/>
      <c r="F171" s="104"/>
      <c r="G171" s="104"/>
      <c r="H171" s="104"/>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8"/>
      <c r="B172" s="232"/>
      <c r="C172" s="101"/>
      <c r="D172" s="102" t="s">
        <v>61</v>
      </c>
      <c r="E172" s="279"/>
      <c r="F172" s="179"/>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8"/>
      <c r="B173" s="232"/>
      <c r="C173" s="104" t="s">
        <v>420</v>
      </c>
      <c r="D173" s="104"/>
      <c r="E173" s="280"/>
      <c r="F173" s="104"/>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8"/>
      <c r="B174" s="232"/>
      <c r="C174" s="110"/>
      <c r="D174" s="100"/>
      <c r="E174" s="281"/>
      <c r="F174" s="10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8"/>
      <c r="B177" s="262"/>
      <c r="C177" s="230"/>
      <c r="D177" s="263"/>
      <c r="E177" s="281"/>
      <c r="F177" s="26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32"/>
      <c r="C178" s="110"/>
      <c r="D178" s="100"/>
      <c r="E178" s="281"/>
      <c r="F178" s="102"/>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8"/>
      <c r="B179" s="255"/>
      <c r="C179" s="230"/>
      <c r="D179" s="254"/>
      <c r="E179" s="281"/>
      <c r="F179" s="255"/>
      <c r="G179" s="103"/>
      <c r="I179" s="241"/>
      <c r="J179" s="241"/>
      <c r="K179" s="241"/>
      <c r="L179" s="241"/>
      <c r="M179" s="241"/>
      <c r="N179" s="241"/>
      <c r="O179" s="242"/>
      <c r="P179" s="242"/>
      <c r="Q179" s="242"/>
      <c r="R179" s="242"/>
      <c r="S179" s="242"/>
      <c r="T179" s="242"/>
      <c r="U179" s="242"/>
      <c r="V179" s="242"/>
      <c r="W179" s="242"/>
      <c r="X179" s="242"/>
      <c r="Y179" s="243"/>
      <c r="Z179" s="244"/>
      <c r="AA179" s="245"/>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2"/>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31"/>
      <c r="B181" s="194"/>
      <c r="C181" s="110"/>
      <c r="D181" s="100"/>
      <c r="E181" s="281"/>
      <c r="F181" s="102"/>
      <c r="G181" s="10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31"/>
      <c r="B182" s="194"/>
      <c r="C182" s="372" t="s">
        <v>273</v>
      </c>
      <c r="D182" s="372"/>
      <c r="E182" s="372"/>
      <c r="F182" s="372"/>
      <c r="G182" s="213"/>
      <c r="H182" s="213"/>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6"/>
      <c r="B183" s="266"/>
      <c r="C183" s="271"/>
      <c r="D183" s="338" t="s">
        <v>436</v>
      </c>
      <c r="E183" s="304"/>
      <c r="F183" s="271"/>
      <c r="G183" s="270"/>
      <c r="H183" s="270"/>
      <c r="I183" s="51"/>
      <c r="J183" s="51"/>
      <c r="K183" s="51"/>
      <c r="L183" s="51"/>
      <c r="M183" s="51"/>
      <c r="N183" s="51"/>
      <c r="O183" s="175"/>
      <c r="P183" s="175"/>
      <c r="Q183" s="175"/>
      <c r="R183" s="175"/>
      <c r="S183" s="175"/>
      <c r="T183" s="175"/>
      <c r="U183" s="175"/>
      <c r="V183" s="175"/>
      <c r="W183" s="175"/>
      <c r="X183" s="175"/>
      <c r="Y183" s="176"/>
      <c r="Z183" s="177"/>
      <c r="AA183" s="17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1"/>
      <c r="P190" s="231"/>
      <c r="Q190" s="231"/>
      <c r="R190" s="231"/>
      <c r="S190" s="231"/>
      <c r="T190" s="231"/>
      <c r="U190" s="231"/>
      <c r="V190" s="231"/>
      <c r="W190" s="231"/>
      <c r="X190" s="231"/>
      <c r="Y190" s="231"/>
      <c r="AA190" s="231"/>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80"/>
      <c r="Q191" s="180"/>
      <c r="R191" s="180"/>
      <c r="S191" s="180"/>
      <c r="T191" s="180"/>
      <c r="U191" s="180"/>
      <c r="V191" s="180"/>
      <c r="W191" s="180"/>
      <c r="X191" s="180"/>
      <c r="Y191" s="180"/>
      <c r="Z191" s="399"/>
      <c r="AA191" s="399"/>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 ref="T11:Z11"/>
    <mergeCell ref="E17:R17"/>
    <mergeCell ref="Z21:AA21"/>
    <mergeCell ref="Z22:Z23"/>
    <mergeCell ref="AA22:AA23"/>
    <mergeCell ref="E22:E23"/>
    <mergeCell ref="Y22:Y23"/>
    <mergeCell ref="D22:D23"/>
    <mergeCell ref="E24:E25"/>
    <mergeCell ref="A22:A23"/>
    <mergeCell ref="A52:A53"/>
    <mergeCell ref="A44:A45"/>
    <mergeCell ref="B22:B23"/>
    <mergeCell ref="C22:C23"/>
    <mergeCell ref="A24:A25"/>
    <mergeCell ref="B24:B25"/>
    <mergeCell ref="C24:C25"/>
    <mergeCell ref="D24:D25"/>
    <mergeCell ref="W24:W25"/>
    <mergeCell ref="K24:K25"/>
    <mergeCell ref="L24:L25"/>
    <mergeCell ref="V24:V25"/>
    <mergeCell ref="Q24:Q25"/>
    <mergeCell ref="R24:R25"/>
    <mergeCell ref="P24:P25"/>
    <mergeCell ref="M24:M25"/>
    <mergeCell ref="O24:O25"/>
    <mergeCell ref="F24:F25"/>
    <mergeCell ref="G24:G25"/>
    <mergeCell ref="H24:H25"/>
    <mergeCell ref="I24:I25"/>
    <mergeCell ref="J24:J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2025-10-20T12:11:16Z</cp:lastPrinted>
  <dcterms:created xsi:type="dcterms:W3CDTF">2016-08-11T08:26:00Z</dcterms:created>
  <dcterms:modified xsi:type="dcterms:W3CDTF">2025-11-12T09:47:20Z</dcterms:modified>
  <cp:version>1048576</cp:version>
</cp:coreProperties>
</file>