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5\PAAP 2025\"/>
    </mc:Choice>
  </mc:AlternateContent>
  <bookViews>
    <workbookView xWindow="0" yWindow="0" windowWidth="28800" windowHeight="12135"/>
  </bookViews>
  <sheets>
    <sheet name="Sheet1" sheetId="1" r:id="rId1"/>
    <sheet name="Sheet2" sheetId="2" r:id="rId2"/>
  </sheets>
  <definedNames>
    <definedName name="_20.01.01">Sheet2!$B$25</definedName>
    <definedName name="_Hlk11055180" localSheetId="0">Sheet1!#REF!</definedName>
    <definedName name="_xlnm.Print_Area" localSheetId="0">Sheet1!$A$1:$Z$86</definedName>
    <definedName name="_xlnm.Print_Area" localSheetId="1">Sheet2!$A$1:$AA$186</definedName>
    <definedName name="_xlnm.Print_Titles" localSheetId="0">Sheet1!$25:$28</definedName>
    <definedName name="_xlnm.Print_Titles" localSheetId="1">Sheet2!$21:$23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2" i="2" l="1"/>
  <c r="N49" i="1"/>
  <c r="P49" i="1"/>
  <c r="Q49" i="1"/>
  <c r="R49" i="1"/>
  <c r="S49" i="1"/>
  <c r="G49" i="1"/>
  <c r="I49" i="1"/>
  <c r="J49" i="1"/>
  <c r="K49" i="1"/>
  <c r="L49" i="1"/>
  <c r="P147" i="2" l="1"/>
  <c r="Q147" i="2"/>
  <c r="R147" i="2"/>
  <c r="S147" i="2"/>
  <c r="T147" i="2"/>
  <c r="U147" i="2"/>
  <c r="V147" i="2"/>
  <c r="W147" i="2"/>
  <c r="F148" i="2"/>
  <c r="O147" i="2"/>
  <c r="X147" i="2" s="1"/>
  <c r="L38" i="1" l="1"/>
  <c r="N33" i="1" l="1"/>
  <c r="O33" i="1"/>
  <c r="P33" i="1"/>
  <c r="Q33" i="1"/>
  <c r="R33" i="1"/>
  <c r="S33" i="1"/>
  <c r="M34" i="1"/>
  <c r="M33" i="1"/>
  <c r="N37" i="1"/>
  <c r="O37" i="1"/>
  <c r="P37" i="1"/>
  <c r="Q37" i="1"/>
  <c r="R37" i="1"/>
  <c r="S37" i="1"/>
  <c r="M37" i="1"/>
  <c r="T37" i="1" s="1"/>
  <c r="N36" i="1"/>
  <c r="O36" i="1"/>
  <c r="P36" i="1"/>
  <c r="Q36" i="1"/>
  <c r="R36" i="1"/>
  <c r="S36" i="1"/>
  <c r="M36" i="1"/>
  <c r="F38" i="1"/>
  <c r="F49" i="1" s="1"/>
  <c r="G38" i="1"/>
  <c r="H38" i="1"/>
  <c r="H49" i="1" s="1"/>
  <c r="I38" i="1"/>
  <c r="J38" i="1"/>
  <c r="K38" i="1"/>
  <c r="H96" i="2"/>
  <c r="T36" i="1" l="1"/>
  <c r="M32" i="1"/>
  <c r="N31" i="1"/>
  <c r="O31" i="1"/>
  <c r="O32" i="1" s="1"/>
  <c r="P31" i="1"/>
  <c r="Q31" i="1"/>
  <c r="Q32" i="1" s="1"/>
  <c r="R31" i="1"/>
  <c r="S31" i="1"/>
  <c r="S32" i="1" s="1"/>
  <c r="M31" i="1"/>
  <c r="T31" i="1" s="1"/>
  <c r="F48" i="1"/>
  <c r="S41" i="1"/>
  <c r="S43" i="1"/>
  <c r="S45" i="1"/>
  <c r="S47" i="1"/>
  <c r="F32" i="1"/>
  <c r="G30" i="1"/>
  <c r="H30" i="1"/>
  <c r="J30" i="1"/>
  <c r="K30" i="1"/>
  <c r="L30" i="1"/>
  <c r="P135" i="2"/>
  <c r="Q135" i="2"/>
  <c r="R135" i="2"/>
  <c r="S135" i="2"/>
  <c r="T135" i="2"/>
  <c r="U135" i="2"/>
  <c r="V135" i="2"/>
  <c r="W135" i="2"/>
  <c r="P136" i="2"/>
  <c r="Q136" i="2"/>
  <c r="R136" i="2"/>
  <c r="S136" i="2"/>
  <c r="T136" i="2"/>
  <c r="U136" i="2"/>
  <c r="V136" i="2"/>
  <c r="W136" i="2"/>
  <c r="O136" i="2"/>
  <c r="M41" i="1"/>
  <c r="M40" i="1"/>
  <c r="N40" i="1"/>
  <c r="O40" i="1"/>
  <c r="P40" i="1"/>
  <c r="Q40" i="1"/>
  <c r="R40" i="1"/>
  <c r="S40" i="1"/>
  <c r="N41" i="1"/>
  <c r="O41" i="1"/>
  <c r="P41" i="1"/>
  <c r="Q41" i="1"/>
  <c r="R41" i="1"/>
  <c r="M42" i="1"/>
  <c r="N42" i="1"/>
  <c r="O42" i="1"/>
  <c r="P42" i="1"/>
  <c r="Q42" i="1"/>
  <c r="R42" i="1"/>
  <c r="S42" i="1"/>
  <c r="M43" i="1"/>
  <c r="N43" i="1"/>
  <c r="O43" i="1"/>
  <c r="P43" i="1"/>
  <c r="Q43" i="1"/>
  <c r="R43" i="1"/>
  <c r="M44" i="1"/>
  <c r="N44" i="1"/>
  <c r="O44" i="1"/>
  <c r="P44" i="1"/>
  <c r="Q44" i="1"/>
  <c r="R44" i="1"/>
  <c r="S44" i="1"/>
  <c r="M45" i="1"/>
  <c r="N45" i="1"/>
  <c r="O45" i="1"/>
  <c r="P45" i="1"/>
  <c r="Q45" i="1"/>
  <c r="R45" i="1"/>
  <c r="M46" i="1"/>
  <c r="N46" i="1"/>
  <c r="O46" i="1"/>
  <c r="P46" i="1"/>
  <c r="Q46" i="1"/>
  <c r="R46" i="1"/>
  <c r="S46" i="1"/>
  <c r="M47" i="1"/>
  <c r="N47" i="1"/>
  <c r="O47" i="1"/>
  <c r="P47" i="1"/>
  <c r="Q47" i="1"/>
  <c r="R47" i="1"/>
  <c r="O39" i="1"/>
  <c r="P39" i="1"/>
  <c r="P48" i="1" s="1"/>
  <c r="Q39" i="1"/>
  <c r="R39" i="1"/>
  <c r="R48" i="1" s="1"/>
  <c r="S39" i="1"/>
  <c r="N39" i="1"/>
  <c r="N48" i="1" s="1"/>
  <c r="M39" i="1"/>
  <c r="N34" i="1"/>
  <c r="T34" i="1" s="1"/>
  <c r="O34" i="1"/>
  <c r="P34" i="1"/>
  <c r="Q34" i="1"/>
  <c r="R34" i="1"/>
  <c r="S34" i="1"/>
  <c r="P32" i="1"/>
  <c r="R32" i="1"/>
  <c r="N32" i="1"/>
  <c r="T32" i="1" s="1"/>
  <c r="O29" i="1"/>
  <c r="O30" i="1" s="1"/>
  <c r="P29" i="1"/>
  <c r="P30" i="1" s="1"/>
  <c r="Q29" i="1"/>
  <c r="Q30" i="1" s="1"/>
  <c r="R29" i="1"/>
  <c r="R30" i="1" s="1"/>
  <c r="S29" i="1"/>
  <c r="S30" i="1" s="1"/>
  <c r="N29" i="1"/>
  <c r="N30" i="1" s="1"/>
  <c r="M29" i="1"/>
  <c r="M30" i="1" s="1"/>
  <c r="P85" i="2"/>
  <c r="P86" i="2" s="1"/>
  <c r="O85" i="2"/>
  <c r="O86" i="2" s="1"/>
  <c r="P40" i="2"/>
  <c r="Q40" i="2"/>
  <c r="R40" i="2"/>
  <c r="S40" i="2"/>
  <c r="T40" i="2"/>
  <c r="U40" i="2"/>
  <c r="V40" i="2"/>
  <c r="W40" i="2"/>
  <c r="O40" i="2"/>
  <c r="P137" i="2"/>
  <c r="Q137" i="2"/>
  <c r="R137" i="2"/>
  <c r="S137" i="2"/>
  <c r="T137" i="2"/>
  <c r="U137" i="2"/>
  <c r="V137" i="2"/>
  <c r="W137" i="2"/>
  <c r="F137" i="2"/>
  <c r="O137" i="2" s="1"/>
  <c r="O134" i="2"/>
  <c r="P134" i="2"/>
  <c r="Q134" i="2"/>
  <c r="R134" i="2"/>
  <c r="S134" i="2"/>
  <c r="T134" i="2"/>
  <c r="U134" i="2"/>
  <c r="V134" i="2"/>
  <c r="W134" i="2"/>
  <c r="O135" i="2"/>
  <c r="O132" i="2"/>
  <c r="P132" i="2"/>
  <c r="Q132" i="2"/>
  <c r="R132" i="2"/>
  <c r="S132" i="2"/>
  <c r="T132" i="2"/>
  <c r="U132" i="2"/>
  <c r="V132" i="2"/>
  <c r="W132" i="2"/>
  <c r="O133" i="2"/>
  <c r="P133" i="2"/>
  <c r="Q133" i="2"/>
  <c r="R133" i="2"/>
  <c r="S133" i="2"/>
  <c r="T133" i="2"/>
  <c r="U133" i="2"/>
  <c r="V133" i="2"/>
  <c r="W133" i="2"/>
  <c r="P131" i="2"/>
  <c r="Q131" i="2"/>
  <c r="R131" i="2"/>
  <c r="S131" i="2"/>
  <c r="T131" i="2"/>
  <c r="U131" i="2"/>
  <c r="V131" i="2"/>
  <c r="W131" i="2"/>
  <c r="O131" i="2"/>
  <c r="O116" i="2"/>
  <c r="P116" i="2"/>
  <c r="Q116" i="2"/>
  <c r="R116" i="2"/>
  <c r="S116" i="2"/>
  <c r="T116" i="2"/>
  <c r="U116" i="2"/>
  <c r="V116" i="2"/>
  <c r="W116" i="2"/>
  <c r="O117" i="2"/>
  <c r="P117" i="2"/>
  <c r="Q117" i="2"/>
  <c r="R117" i="2"/>
  <c r="S117" i="2"/>
  <c r="T117" i="2"/>
  <c r="U117" i="2"/>
  <c r="V117" i="2"/>
  <c r="W117" i="2"/>
  <c r="O118" i="2"/>
  <c r="P118" i="2"/>
  <c r="Q118" i="2"/>
  <c r="R118" i="2"/>
  <c r="S118" i="2"/>
  <c r="T118" i="2"/>
  <c r="U118" i="2"/>
  <c r="V118" i="2"/>
  <c r="W118" i="2"/>
  <c r="O119" i="2"/>
  <c r="P119" i="2"/>
  <c r="Q119" i="2"/>
  <c r="R119" i="2"/>
  <c r="S119" i="2"/>
  <c r="T119" i="2"/>
  <c r="U119" i="2"/>
  <c r="V119" i="2"/>
  <c r="W119" i="2"/>
  <c r="O120" i="2"/>
  <c r="P120" i="2"/>
  <c r="Q120" i="2"/>
  <c r="R120" i="2"/>
  <c r="S120" i="2"/>
  <c r="T120" i="2"/>
  <c r="U120" i="2"/>
  <c r="V120" i="2"/>
  <c r="W120" i="2"/>
  <c r="O121" i="2"/>
  <c r="P121" i="2"/>
  <c r="Q121" i="2"/>
  <c r="R121" i="2"/>
  <c r="S121" i="2"/>
  <c r="T121" i="2"/>
  <c r="U121" i="2"/>
  <c r="V121" i="2"/>
  <c r="W121" i="2"/>
  <c r="O122" i="2"/>
  <c r="P122" i="2"/>
  <c r="Q122" i="2"/>
  <c r="R122" i="2"/>
  <c r="S122" i="2"/>
  <c r="T122" i="2"/>
  <c r="U122" i="2"/>
  <c r="V122" i="2"/>
  <c r="W122" i="2"/>
  <c r="O123" i="2"/>
  <c r="P123" i="2"/>
  <c r="Q123" i="2"/>
  <c r="R123" i="2"/>
  <c r="S123" i="2"/>
  <c r="T123" i="2"/>
  <c r="U123" i="2"/>
  <c r="V123" i="2"/>
  <c r="W123" i="2"/>
  <c r="O124" i="2"/>
  <c r="P124" i="2"/>
  <c r="Q124" i="2"/>
  <c r="R124" i="2"/>
  <c r="S124" i="2"/>
  <c r="T124" i="2"/>
  <c r="U124" i="2"/>
  <c r="V124" i="2"/>
  <c r="W124" i="2"/>
  <c r="O125" i="2"/>
  <c r="P125" i="2"/>
  <c r="Q125" i="2"/>
  <c r="R125" i="2"/>
  <c r="S125" i="2"/>
  <c r="T125" i="2"/>
  <c r="U125" i="2"/>
  <c r="V125" i="2"/>
  <c r="W125" i="2"/>
  <c r="O126" i="2"/>
  <c r="P126" i="2"/>
  <c r="Q126" i="2"/>
  <c r="R126" i="2"/>
  <c r="S126" i="2"/>
  <c r="T126" i="2"/>
  <c r="U126" i="2"/>
  <c r="V126" i="2"/>
  <c r="W126" i="2"/>
  <c r="O127" i="2"/>
  <c r="P127" i="2"/>
  <c r="Q127" i="2"/>
  <c r="R127" i="2"/>
  <c r="S127" i="2"/>
  <c r="T127" i="2"/>
  <c r="U127" i="2"/>
  <c r="V127" i="2"/>
  <c r="W127" i="2"/>
  <c r="P128" i="2"/>
  <c r="U128" i="2"/>
  <c r="V128" i="2"/>
  <c r="W128" i="2"/>
  <c r="O113" i="2"/>
  <c r="P113" i="2"/>
  <c r="Q113" i="2"/>
  <c r="R113" i="2"/>
  <c r="S113" i="2"/>
  <c r="T113" i="2"/>
  <c r="U113" i="2"/>
  <c r="V113" i="2"/>
  <c r="W113" i="2"/>
  <c r="O114" i="2"/>
  <c r="P114" i="2"/>
  <c r="Q114" i="2"/>
  <c r="R114" i="2"/>
  <c r="S114" i="2"/>
  <c r="T114" i="2"/>
  <c r="U114" i="2"/>
  <c r="V114" i="2"/>
  <c r="W114" i="2"/>
  <c r="O115" i="2"/>
  <c r="P115" i="2"/>
  <c r="Q115" i="2"/>
  <c r="R115" i="2"/>
  <c r="S115" i="2"/>
  <c r="T115" i="2"/>
  <c r="U115" i="2"/>
  <c r="V115" i="2"/>
  <c r="W115" i="2"/>
  <c r="O107" i="2"/>
  <c r="P107" i="2"/>
  <c r="Q107" i="2"/>
  <c r="R107" i="2"/>
  <c r="S107" i="2"/>
  <c r="T107" i="2"/>
  <c r="U107" i="2"/>
  <c r="V107" i="2"/>
  <c r="W107" i="2"/>
  <c r="O108" i="2"/>
  <c r="P108" i="2"/>
  <c r="Q108" i="2"/>
  <c r="R108" i="2"/>
  <c r="S108" i="2"/>
  <c r="T108" i="2"/>
  <c r="U108" i="2"/>
  <c r="V108" i="2"/>
  <c r="W108" i="2"/>
  <c r="O109" i="2"/>
  <c r="P109" i="2"/>
  <c r="Q109" i="2"/>
  <c r="R109" i="2"/>
  <c r="S109" i="2"/>
  <c r="T109" i="2"/>
  <c r="U109" i="2"/>
  <c r="V109" i="2"/>
  <c r="W109" i="2"/>
  <c r="O110" i="2"/>
  <c r="P110" i="2"/>
  <c r="Q110" i="2"/>
  <c r="R110" i="2"/>
  <c r="S110" i="2"/>
  <c r="T110" i="2"/>
  <c r="U110" i="2"/>
  <c r="V110" i="2"/>
  <c r="W110" i="2"/>
  <c r="O111" i="2"/>
  <c r="P111" i="2"/>
  <c r="Q111" i="2"/>
  <c r="R111" i="2"/>
  <c r="S111" i="2"/>
  <c r="T111" i="2"/>
  <c r="U111" i="2"/>
  <c r="V111" i="2"/>
  <c r="W111" i="2"/>
  <c r="O112" i="2"/>
  <c r="P112" i="2"/>
  <c r="Q112" i="2"/>
  <c r="R112" i="2"/>
  <c r="S112" i="2"/>
  <c r="T112" i="2"/>
  <c r="U112" i="2"/>
  <c r="V112" i="2"/>
  <c r="W112" i="2"/>
  <c r="P106" i="2"/>
  <c r="Q106" i="2"/>
  <c r="R106" i="2"/>
  <c r="S106" i="2"/>
  <c r="T106" i="2"/>
  <c r="U106" i="2"/>
  <c r="V106" i="2"/>
  <c r="W106" i="2"/>
  <c r="O106" i="2"/>
  <c r="P95" i="2"/>
  <c r="P96" i="2" s="1"/>
  <c r="Q95" i="2"/>
  <c r="Q96" i="2" s="1"/>
  <c r="R95" i="2"/>
  <c r="R96" i="2" s="1"/>
  <c r="S95" i="2"/>
  <c r="S96" i="2" s="1"/>
  <c r="T95" i="2"/>
  <c r="T96" i="2" s="1"/>
  <c r="V95" i="2"/>
  <c r="V96" i="2" s="1"/>
  <c r="W95" i="2"/>
  <c r="W96" i="2" s="1"/>
  <c r="O95" i="2"/>
  <c r="P93" i="2"/>
  <c r="P94" i="2" s="1"/>
  <c r="Q93" i="2"/>
  <c r="Q94" i="2" s="1"/>
  <c r="R93" i="2"/>
  <c r="R94" i="2" s="1"/>
  <c r="S93" i="2"/>
  <c r="S94" i="2" s="1"/>
  <c r="T93" i="2"/>
  <c r="T94" i="2" s="1"/>
  <c r="U93" i="2"/>
  <c r="U94" i="2" s="1"/>
  <c r="V93" i="2"/>
  <c r="V94" i="2" s="1"/>
  <c r="W93" i="2"/>
  <c r="W94" i="2" s="1"/>
  <c r="O93" i="2"/>
  <c r="O94" i="2" s="1"/>
  <c r="V90" i="2"/>
  <c r="P87" i="2"/>
  <c r="Q87" i="2"/>
  <c r="R87" i="2"/>
  <c r="S87" i="2"/>
  <c r="T87" i="2"/>
  <c r="U87" i="2"/>
  <c r="V87" i="2"/>
  <c r="W87" i="2"/>
  <c r="O87" i="2"/>
  <c r="R85" i="2"/>
  <c r="R86" i="2" s="1"/>
  <c r="S85" i="2"/>
  <c r="S86" i="2" s="1"/>
  <c r="T85" i="2"/>
  <c r="T86" i="2" s="1"/>
  <c r="U85" i="2"/>
  <c r="U86" i="2" s="1"/>
  <c r="V85" i="2"/>
  <c r="V86" i="2" s="1"/>
  <c r="W85" i="2"/>
  <c r="W86" i="2" s="1"/>
  <c r="Q85" i="2"/>
  <c r="P80" i="2"/>
  <c r="Q80" i="2"/>
  <c r="Q81" i="2" s="1"/>
  <c r="R80" i="2"/>
  <c r="R81" i="2" s="1"/>
  <c r="S80" i="2"/>
  <c r="S81" i="2" s="1"/>
  <c r="T80" i="2"/>
  <c r="T81" i="2" s="1"/>
  <c r="U80" i="2"/>
  <c r="U81" i="2" s="1"/>
  <c r="V80" i="2"/>
  <c r="V81" i="2" s="1"/>
  <c r="W80" i="2"/>
  <c r="W81" i="2" s="1"/>
  <c r="O80" i="2"/>
  <c r="O81" i="2" s="1"/>
  <c r="M82" i="2"/>
  <c r="H81" i="2"/>
  <c r="F128" i="2"/>
  <c r="O128" i="2" s="1"/>
  <c r="H128" i="2"/>
  <c r="Q128" i="2" s="1"/>
  <c r="I128" i="2"/>
  <c r="R128" i="2" s="1"/>
  <c r="J128" i="2"/>
  <c r="S128" i="2" s="1"/>
  <c r="K128" i="2"/>
  <c r="T128" i="2" s="1"/>
  <c r="H102" i="2"/>
  <c r="G96" i="2"/>
  <c r="U95" i="2"/>
  <c r="U96" i="2" s="1"/>
  <c r="F94" i="2"/>
  <c r="F90" i="2"/>
  <c r="O90" i="2" s="1"/>
  <c r="G90" i="2"/>
  <c r="P90" i="2" s="1"/>
  <c r="H90" i="2"/>
  <c r="Q90" i="2" s="1"/>
  <c r="I90" i="2"/>
  <c r="R90" i="2" s="1"/>
  <c r="J90" i="2"/>
  <c r="S90" i="2" s="1"/>
  <c r="K90" i="2"/>
  <c r="T90" i="2" s="1"/>
  <c r="L90" i="2"/>
  <c r="U90" i="2" s="1"/>
  <c r="N90" i="2"/>
  <c r="W90" i="2" s="1"/>
  <c r="H86" i="2"/>
  <c r="N86" i="2"/>
  <c r="P150" i="2"/>
  <c r="Q150" i="2"/>
  <c r="R150" i="2"/>
  <c r="S150" i="2"/>
  <c r="T150" i="2"/>
  <c r="U150" i="2"/>
  <c r="V150" i="2"/>
  <c r="W150" i="2"/>
  <c r="P151" i="2"/>
  <c r="Q151" i="2"/>
  <c r="R151" i="2"/>
  <c r="S151" i="2"/>
  <c r="T151" i="2"/>
  <c r="U151" i="2"/>
  <c r="V151" i="2"/>
  <c r="W151" i="2"/>
  <c r="P152" i="2"/>
  <c r="Q152" i="2"/>
  <c r="R152" i="2"/>
  <c r="S152" i="2"/>
  <c r="T152" i="2"/>
  <c r="U152" i="2"/>
  <c r="V152" i="2"/>
  <c r="W152" i="2"/>
  <c r="P153" i="2"/>
  <c r="Q153" i="2"/>
  <c r="R153" i="2"/>
  <c r="S153" i="2"/>
  <c r="T153" i="2"/>
  <c r="U153" i="2"/>
  <c r="V153" i="2"/>
  <c r="W153" i="2"/>
  <c r="P154" i="2"/>
  <c r="Q154" i="2"/>
  <c r="R154" i="2"/>
  <c r="S154" i="2"/>
  <c r="T154" i="2"/>
  <c r="U154" i="2"/>
  <c r="V154" i="2"/>
  <c r="W154" i="2"/>
  <c r="P155" i="2"/>
  <c r="Q155" i="2"/>
  <c r="R155" i="2"/>
  <c r="S155" i="2"/>
  <c r="T155" i="2"/>
  <c r="U155" i="2"/>
  <c r="V155" i="2"/>
  <c r="W155" i="2"/>
  <c r="P156" i="2"/>
  <c r="Q156" i="2"/>
  <c r="R156" i="2"/>
  <c r="S156" i="2"/>
  <c r="T156" i="2"/>
  <c r="U156" i="2"/>
  <c r="V156" i="2"/>
  <c r="W156" i="2"/>
  <c r="O151" i="2"/>
  <c r="O152" i="2"/>
  <c r="O153" i="2"/>
  <c r="O154" i="2"/>
  <c r="O155" i="2"/>
  <c r="O150" i="2"/>
  <c r="P138" i="2"/>
  <c r="Q138" i="2"/>
  <c r="R138" i="2"/>
  <c r="S138" i="2"/>
  <c r="T138" i="2"/>
  <c r="U138" i="2"/>
  <c r="V138" i="2"/>
  <c r="W138" i="2"/>
  <c r="P139" i="2"/>
  <c r="Q139" i="2"/>
  <c r="R139" i="2"/>
  <c r="S139" i="2"/>
  <c r="T139" i="2"/>
  <c r="U139" i="2"/>
  <c r="V139" i="2"/>
  <c r="W139" i="2"/>
  <c r="P140" i="2"/>
  <c r="Q140" i="2"/>
  <c r="R140" i="2"/>
  <c r="S140" i="2"/>
  <c r="T140" i="2"/>
  <c r="U140" i="2"/>
  <c r="V140" i="2"/>
  <c r="W140" i="2"/>
  <c r="P141" i="2"/>
  <c r="Q141" i="2"/>
  <c r="R141" i="2"/>
  <c r="S141" i="2"/>
  <c r="T141" i="2"/>
  <c r="U141" i="2"/>
  <c r="V141" i="2"/>
  <c r="W141" i="2"/>
  <c r="P142" i="2"/>
  <c r="Q142" i="2"/>
  <c r="R142" i="2"/>
  <c r="S142" i="2"/>
  <c r="T142" i="2"/>
  <c r="U142" i="2"/>
  <c r="V142" i="2"/>
  <c r="W142" i="2"/>
  <c r="P143" i="2"/>
  <c r="Q143" i="2"/>
  <c r="R143" i="2"/>
  <c r="S143" i="2"/>
  <c r="T143" i="2"/>
  <c r="U143" i="2"/>
  <c r="V143" i="2"/>
  <c r="W143" i="2"/>
  <c r="P144" i="2"/>
  <c r="Q144" i="2"/>
  <c r="R144" i="2"/>
  <c r="S144" i="2"/>
  <c r="T144" i="2"/>
  <c r="U144" i="2"/>
  <c r="V144" i="2"/>
  <c r="W144" i="2"/>
  <c r="P145" i="2"/>
  <c r="Q145" i="2"/>
  <c r="R145" i="2"/>
  <c r="S145" i="2"/>
  <c r="T145" i="2"/>
  <c r="U145" i="2"/>
  <c r="V145" i="2"/>
  <c r="W145" i="2"/>
  <c r="P146" i="2"/>
  <c r="Q146" i="2"/>
  <c r="R146" i="2"/>
  <c r="S146" i="2"/>
  <c r="T146" i="2"/>
  <c r="U146" i="2"/>
  <c r="V146" i="2"/>
  <c r="W146" i="2"/>
  <c r="O139" i="2"/>
  <c r="O140" i="2"/>
  <c r="O141" i="2"/>
  <c r="O142" i="2"/>
  <c r="O143" i="2"/>
  <c r="O144" i="2"/>
  <c r="O145" i="2"/>
  <c r="O146" i="2"/>
  <c r="O138" i="2"/>
  <c r="P104" i="2"/>
  <c r="Q104" i="2"/>
  <c r="R104" i="2"/>
  <c r="S104" i="2"/>
  <c r="T104" i="2"/>
  <c r="U104" i="2"/>
  <c r="V104" i="2"/>
  <c r="W104" i="2"/>
  <c r="O104" i="2"/>
  <c r="P103" i="2"/>
  <c r="Q103" i="2"/>
  <c r="R103" i="2"/>
  <c r="S103" i="2"/>
  <c r="T103" i="2"/>
  <c r="U103" i="2"/>
  <c r="V103" i="2"/>
  <c r="W103" i="2"/>
  <c r="O103" i="2"/>
  <c r="P100" i="2"/>
  <c r="Q100" i="2"/>
  <c r="R100" i="2"/>
  <c r="S100" i="2"/>
  <c r="T100" i="2"/>
  <c r="U100" i="2"/>
  <c r="V100" i="2"/>
  <c r="W100" i="2"/>
  <c r="P101" i="2"/>
  <c r="Q101" i="2"/>
  <c r="R101" i="2"/>
  <c r="S101" i="2"/>
  <c r="T101" i="2"/>
  <c r="U101" i="2"/>
  <c r="V101" i="2"/>
  <c r="W101" i="2"/>
  <c r="O101" i="2"/>
  <c r="O100" i="2"/>
  <c r="F102" i="2"/>
  <c r="F156" i="2"/>
  <c r="O148" i="2" l="1"/>
  <c r="V148" i="2"/>
  <c r="T148" i="2"/>
  <c r="R148" i="2"/>
  <c r="P148" i="2"/>
  <c r="X87" i="2"/>
  <c r="X136" i="2"/>
  <c r="W148" i="2"/>
  <c r="U148" i="2"/>
  <c r="S148" i="2"/>
  <c r="Q148" i="2"/>
  <c r="X85" i="2"/>
  <c r="X106" i="2"/>
  <c r="X131" i="2"/>
  <c r="X40" i="2"/>
  <c r="X90" i="2"/>
  <c r="Q38" i="1"/>
  <c r="T33" i="1"/>
  <c r="T46" i="1"/>
  <c r="T42" i="1"/>
  <c r="M48" i="1"/>
  <c r="Q48" i="1"/>
  <c r="O48" i="1"/>
  <c r="T44" i="1"/>
  <c r="S48" i="1"/>
  <c r="T47" i="1"/>
  <c r="T45" i="1"/>
  <c r="T43" i="1"/>
  <c r="T40" i="1"/>
  <c r="T41" i="1"/>
  <c r="T39" i="1"/>
  <c r="X111" i="2"/>
  <c r="X109" i="2"/>
  <c r="X107" i="2"/>
  <c r="X115" i="2"/>
  <c r="X114" i="2"/>
  <c r="X113" i="2"/>
  <c r="X127" i="2"/>
  <c r="X126" i="2"/>
  <c r="X125" i="2"/>
  <c r="X124" i="2"/>
  <c r="X123" i="2"/>
  <c r="X122" i="2"/>
  <c r="X121" i="2"/>
  <c r="X120" i="2"/>
  <c r="X119" i="2"/>
  <c r="X118" i="2"/>
  <c r="X117" i="2"/>
  <c r="X116" i="2"/>
  <c r="X112" i="2"/>
  <c r="X110" i="2"/>
  <c r="X108" i="2"/>
  <c r="X133" i="2"/>
  <c r="X132" i="2"/>
  <c r="X135" i="2"/>
  <c r="X134" i="2"/>
  <c r="X137" i="2"/>
  <c r="T30" i="1"/>
  <c r="T29" i="1"/>
  <c r="X80" i="2"/>
  <c r="P81" i="2"/>
  <c r="X81" i="2" s="1"/>
  <c r="Q86" i="2"/>
  <c r="X86" i="2" s="1"/>
  <c r="X93" i="2"/>
  <c r="X94" i="2"/>
  <c r="X128" i="2"/>
  <c r="X95" i="2"/>
  <c r="X96" i="2" s="1"/>
  <c r="O96" i="2"/>
  <c r="X138" i="2"/>
  <c r="X150" i="2"/>
  <c r="X154" i="2"/>
  <c r="X152" i="2"/>
  <c r="X104" i="2"/>
  <c r="X146" i="2"/>
  <c r="X144" i="2"/>
  <c r="X142" i="2"/>
  <c r="X140" i="2"/>
  <c r="X145" i="2"/>
  <c r="X143" i="2"/>
  <c r="X141" i="2"/>
  <c r="X139" i="2"/>
  <c r="X155" i="2"/>
  <c r="X153" i="2"/>
  <c r="X151" i="2"/>
  <c r="O156" i="2"/>
  <c r="X156" i="2" s="1"/>
  <c r="O102" i="2"/>
  <c r="X103" i="2"/>
  <c r="W102" i="2"/>
  <c r="U102" i="2"/>
  <c r="S102" i="2"/>
  <c r="Q102" i="2"/>
  <c r="X101" i="2"/>
  <c r="V102" i="2"/>
  <c r="T102" i="2"/>
  <c r="R102" i="2"/>
  <c r="P102" i="2"/>
  <c r="X100" i="2"/>
  <c r="O35" i="1"/>
  <c r="O38" i="1" s="1"/>
  <c r="O49" i="1" s="1"/>
  <c r="P35" i="1"/>
  <c r="P38" i="1" s="1"/>
  <c r="Q35" i="1"/>
  <c r="R35" i="1"/>
  <c r="R38" i="1" s="1"/>
  <c r="S35" i="1"/>
  <c r="S38" i="1" s="1"/>
  <c r="N35" i="1"/>
  <c r="N38" i="1" s="1"/>
  <c r="M35" i="1"/>
  <c r="M38" i="1" s="1"/>
  <c r="M49" i="1" s="1"/>
  <c r="T49" i="1" s="1"/>
  <c r="F98" i="2"/>
  <c r="F99" i="2" s="1"/>
  <c r="G98" i="2"/>
  <c r="G99" i="2" s="1"/>
  <c r="H98" i="2"/>
  <c r="H99" i="2" s="1"/>
  <c r="I98" i="2"/>
  <c r="I99" i="2" s="1"/>
  <c r="J98" i="2"/>
  <c r="J99" i="2" s="1"/>
  <c r="K98" i="2"/>
  <c r="K99" i="2" s="1"/>
  <c r="P97" i="2"/>
  <c r="P98" i="2" s="1"/>
  <c r="P99" i="2" s="1"/>
  <c r="Q97" i="2"/>
  <c r="Q98" i="2" s="1"/>
  <c r="Q99" i="2" s="1"/>
  <c r="R97" i="2"/>
  <c r="R98" i="2" s="1"/>
  <c r="R99" i="2" s="1"/>
  <c r="S97" i="2"/>
  <c r="S98" i="2" s="1"/>
  <c r="S99" i="2" s="1"/>
  <c r="T97" i="2"/>
  <c r="T98" i="2" s="1"/>
  <c r="T99" i="2" s="1"/>
  <c r="U97" i="2"/>
  <c r="U98" i="2" s="1"/>
  <c r="U99" i="2" s="1"/>
  <c r="V97" i="2"/>
  <c r="V98" i="2" s="1"/>
  <c r="V99" i="2" s="1"/>
  <c r="W97" i="2"/>
  <c r="W98" i="2" s="1"/>
  <c r="W99" i="2" s="1"/>
  <c r="O97" i="2"/>
  <c r="O98" i="2" s="1"/>
  <c r="O99" i="2" s="1"/>
  <c r="P83" i="2"/>
  <c r="P84" i="2" s="1"/>
  <c r="Q83" i="2"/>
  <c r="Q84" i="2" s="1"/>
  <c r="R83" i="2"/>
  <c r="R84" i="2" s="1"/>
  <c r="S83" i="2"/>
  <c r="S84" i="2" s="1"/>
  <c r="T83" i="2"/>
  <c r="T84" i="2" s="1"/>
  <c r="U83" i="2"/>
  <c r="U84" i="2" s="1"/>
  <c r="V83" i="2"/>
  <c r="V84" i="2" s="1"/>
  <c r="W83" i="2"/>
  <c r="W84" i="2" s="1"/>
  <c r="O83" i="2"/>
  <c r="F84" i="2"/>
  <c r="O84" i="2" s="1"/>
  <c r="P78" i="2"/>
  <c r="Q78" i="2"/>
  <c r="R78" i="2"/>
  <c r="S78" i="2"/>
  <c r="T78" i="2"/>
  <c r="U78" i="2"/>
  <c r="V78" i="2"/>
  <c r="W78" i="2"/>
  <c r="G79" i="2"/>
  <c r="H79" i="2"/>
  <c r="I79" i="2"/>
  <c r="J79" i="2"/>
  <c r="K79" i="2"/>
  <c r="L79" i="2"/>
  <c r="F79" i="2"/>
  <c r="O78" i="2"/>
  <c r="X84" i="2" l="1"/>
  <c r="X99" i="2"/>
  <c r="T48" i="1"/>
  <c r="T38" i="1"/>
  <c r="T35" i="1"/>
  <c r="X102" i="2"/>
  <c r="X148" i="2"/>
  <c r="X83" i="2"/>
  <c r="X78" i="2"/>
  <c r="X98" i="2"/>
  <c r="X97" i="2"/>
  <c r="O67" i="2"/>
  <c r="O63" i="2"/>
  <c r="P63" i="2"/>
  <c r="Q63" i="2"/>
  <c r="R63" i="2"/>
  <c r="S63" i="2"/>
  <c r="T63" i="2"/>
  <c r="U63" i="2"/>
  <c r="V63" i="2"/>
  <c r="W63" i="2"/>
  <c r="O64" i="2"/>
  <c r="P64" i="2"/>
  <c r="Q64" i="2"/>
  <c r="R64" i="2"/>
  <c r="S64" i="2"/>
  <c r="T64" i="2"/>
  <c r="U64" i="2"/>
  <c r="V64" i="2"/>
  <c r="W64" i="2"/>
  <c r="O65" i="2"/>
  <c r="P65" i="2"/>
  <c r="Q65" i="2"/>
  <c r="R65" i="2"/>
  <c r="S65" i="2"/>
  <c r="T65" i="2"/>
  <c r="U65" i="2"/>
  <c r="V65" i="2"/>
  <c r="W65" i="2"/>
  <c r="O66" i="2"/>
  <c r="P66" i="2"/>
  <c r="Q66" i="2"/>
  <c r="R66" i="2"/>
  <c r="S66" i="2"/>
  <c r="T66" i="2"/>
  <c r="U66" i="2"/>
  <c r="V66" i="2"/>
  <c r="W66" i="2"/>
  <c r="P67" i="2"/>
  <c r="Q67" i="2"/>
  <c r="R67" i="2"/>
  <c r="S67" i="2"/>
  <c r="T67" i="2"/>
  <c r="U67" i="2"/>
  <c r="V67" i="2"/>
  <c r="W67" i="2"/>
  <c r="O68" i="2"/>
  <c r="P68" i="2"/>
  <c r="Q68" i="2"/>
  <c r="R68" i="2"/>
  <c r="S68" i="2"/>
  <c r="T68" i="2"/>
  <c r="U68" i="2"/>
  <c r="V68" i="2"/>
  <c r="W68" i="2"/>
  <c r="O69" i="2"/>
  <c r="P69" i="2"/>
  <c r="Q69" i="2"/>
  <c r="R69" i="2"/>
  <c r="S69" i="2"/>
  <c r="T69" i="2"/>
  <c r="U69" i="2"/>
  <c r="V69" i="2"/>
  <c r="W69" i="2"/>
  <c r="O70" i="2"/>
  <c r="P70" i="2"/>
  <c r="Q70" i="2"/>
  <c r="R70" i="2"/>
  <c r="S70" i="2"/>
  <c r="T70" i="2"/>
  <c r="U70" i="2"/>
  <c r="V70" i="2"/>
  <c r="W70" i="2"/>
  <c r="O71" i="2"/>
  <c r="P71" i="2"/>
  <c r="Q71" i="2"/>
  <c r="R71" i="2"/>
  <c r="S71" i="2"/>
  <c r="T71" i="2"/>
  <c r="U71" i="2"/>
  <c r="V71" i="2"/>
  <c r="W71" i="2"/>
  <c r="O72" i="2"/>
  <c r="P72" i="2"/>
  <c r="Q72" i="2"/>
  <c r="R72" i="2"/>
  <c r="S72" i="2"/>
  <c r="T72" i="2"/>
  <c r="U72" i="2"/>
  <c r="V72" i="2"/>
  <c r="W72" i="2"/>
  <c r="O73" i="2"/>
  <c r="P73" i="2"/>
  <c r="Q73" i="2"/>
  <c r="R73" i="2"/>
  <c r="S73" i="2"/>
  <c r="T73" i="2"/>
  <c r="U73" i="2"/>
  <c r="V73" i="2"/>
  <c r="W73" i="2"/>
  <c r="O74" i="2"/>
  <c r="P74" i="2"/>
  <c r="Q74" i="2"/>
  <c r="R74" i="2"/>
  <c r="S74" i="2"/>
  <c r="T74" i="2"/>
  <c r="U74" i="2"/>
  <c r="V74" i="2"/>
  <c r="W74" i="2"/>
  <c r="O75" i="2"/>
  <c r="P75" i="2"/>
  <c r="Q75" i="2"/>
  <c r="R75" i="2"/>
  <c r="S75" i="2"/>
  <c r="T75" i="2"/>
  <c r="U75" i="2"/>
  <c r="V75" i="2"/>
  <c r="W75" i="2"/>
  <c r="O76" i="2"/>
  <c r="P76" i="2"/>
  <c r="Q76" i="2"/>
  <c r="R76" i="2"/>
  <c r="S76" i="2"/>
  <c r="T76" i="2"/>
  <c r="U76" i="2"/>
  <c r="V76" i="2"/>
  <c r="W76" i="2"/>
  <c r="O77" i="2"/>
  <c r="P77" i="2"/>
  <c r="Q77" i="2"/>
  <c r="R77" i="2"/>
  <c r="S77" i="2"/>
  <c r="T77" i="2"/>
  <c r="U77" i="2"/>
  <c r="V77" i="2"/>
  <c r="W77" i="2"/>
  <c r="O61" i="2"/>
  <c r="P61" i="2"/>
  <c r="Q61" i="2"/>
  <c r="R61" i="2"/>
  <c r="S61" i="2"/>
  <c r="T61" i="2"/>
  <c r="U61" i="2"/>
  <c r="V61" i="2"/>
  <c r="W61" i="2"/>
  <c r="O62" i="2"/>
  <c r="P62" i="2"/>
  <c r="Q62" i="2"/>
  <c r="R62" i="2"/>
  <c r="S62" i="2"/>
  <c r="T62" i="2"/>
  <c r="U62" i="2"/>
  <c r="V62" i="2"/>
  <c r="W62" i="2"/>
  <c r="O59" i="2"/>
  <c r="P59" i="2"/>
  <c r="Q59" i="2"/>
  <c r="R59" i="2"/>
  <c r="S59" i="2"/>
  <c r="T59" i="2"/>
  <c r="U59" i="2"/>
  <c r="V59" i="2"/>
  <c r="W59" i="2"/>
  <c r="O60" i="2"/>
  <c r="P60" i="2"/>
  <c r="Q60" i="2"/>
  <c r="R60" i="2"/>
  <c r="S60" i="2"/>
  <c r="T60" i="2"/>
  <c r="U60" i="2"/>
  <c r="V60" i="2"/>
  <c r="W60" i="2"/>
  <c r="O58" i="2"/>
  <c r="P58" i="2"/>
  <c r="Q58" i="2"/>
  <c r="R58" i="2"/>
  <c r="S58" i="2"/>
  <c r="T58" i="2"/>
  <c r="U58" i="2"/>
  <c r="V58" i="2"/>
  <c r="W58" i="2"/>
  <c r="O57" i="2"/>
  <c r="P57" i="2"/>
  <c r="Q57" i="2"/>
  <c r="R57" i="2"/>
  <c r="S57" i="2"/>
  <c r="T57" i="2"/>
  <c r="U57" i="2"/>
  <c r="V57" i="2"/>
  <c r="W57" i="2"/>
  <c r="P56" i="2"/>
  <c r="Q56" i="2"/>
  <c r="R56" i="2"/>
  <c r="S56" i="2"/>
  <c r="T56" i="2"/>
  <c r="U56" i="2"/>
  <c r="V56" i="2"/>
  <c r="W56" i="2"/>
  <c r="O56" i="2"/>
  <c r="P55" i="2"/>
  <c r="Q55" i="2"/>
  <c r="R55" i="2"/>
  <c r="S55" i="2"/>
  <c r="T55" i="2"/>
  <c r="U55" i="2"/>
  <c r="V55" i="2"/>
  <c r="W55" i="2"/>
  <c r="O55" i="2"/>
  <c r="P54" i="2"/>
  <c r="Q54" i="2"/>
  <c r="R54" i="2"/>
  <c r="S54" i="2"/>
  <c r="T54" i="2"/>
  <c r="U54" i="2"/>
  <c r="V54" i="2"/>
  <c r="W54" i="2"/>
  <c r="O54" i="2"/>
  <c r="F42" i="2"/>
  <c r="G42" i="2"/>
  <c r="H42" i="2"/>
  <c r="I42" i="2"/>
  <c r="J42" i="2"/>
  <c r="K42" i="2"/>
  <c r="L42" i="2"/>
  <c r="P41" i="2"/>
  <c r="Q41" i="2"/>
  <c r="R41" i="2"/>
  <c r="S41" i="2"/>
  <c r="T41" i="2"/>
  <c r="U41" i="2"/>
  <c r="V41" i="2"/>
  <c r="W41" i="2"/>
  <c r="O41" i="2"/>
  <c r="P39" i="2"/>
  <c r="Q39" i="2"/>
  <c r="R39" i="2"/>
  <c r="S39" i="2"/>
  <c r="T39" i="2"/>
  <c r="U39" i="2"/>
  <c r="V39" i="2"/>
  <c r="W39" i="2"/>
  <c r="O39" i="2"/>
  <c r="P35" i="2"/>
  <c r="Q35" i="2"/>
  <c r="R35" i="2"/>
  <c r="S35" i="2"/>
  <c r="T35" i="2"/>
  <c r="U35" i="2"/>
  <c r="V35" i="2"/>
  <c r="W35" i="2"/>
  <c r="P36" i="2"/>
  <c r="Q36" i="2"/>
  <c r="R36" i="2"/>
  <c r="S36" i="2"/>
  <c r="T36" i="2"/>
  <c r="U36" i="2"/>
  <c r="V36" i="2"/>
  <c r="W36" i="2"/>
  <c r="P37" i="2"/>
  <c r="Q37" i="2"/>
  <c r="R37" i="2"/>
  <c r="S37" i="2"/>
  <c r="T37" i="2"/>
  <c r="U37" i="2"/>
  <c r="V37" i="2"/>
  <c r="W37" i="2"/>
  <c r="O36" i="2"/>
  <c r="O37" i="2"/>
  <c r="F38" i="2"/>
  <c r="O35" i="2"/>
  <c r="F34" i="2"/>
  <c r="G34" i="2"/>
  <c r="H34" i="2"/>
  <c r="I34" i="2"/>
  <c r="J34" i="2"/>
  <c r="K34" i="2"/>
  <c r="L34" i="2"/>
  <c r="P33" i="2"/>
  <c r="Q33" i="2"/>
  <c r="R33" i="2"/>
  <c r="S33" i="2"/>
  <c r="T33" i="2"/>
  <c r="U33" i="2"/>
  <c r="V33" i="2"/>
  <c r="W33" i="2"/>
  <c r="O33" i="2"/>
  <c r="P32" i="2"/>
  <c r="Q32" i="2"/>
  <c r="R32" i="2"/>
  <c r="S32" i="2"/>
  <c r="T32" i="2"/>
  <c r="U32" i="2"/>
  <c r="V32" i="2"/>
  <c r="W32" i="2"/>
  <c r="O32" i="2"/>
  <c r="P30" i="2"/>
  <c r="P31" i="2" s="1"/>
  <c r="Q30" i="2"/>
  <c r="Q31" i="2" s="1"/>
  <c r="R30" i="2"/>
  <c r="R31" i="2" s="1"/>
  <c r="S30" i="2"/>
  <c r="S31" i="2" s="1"/>
  <c r="T30" i="2"/>
  <c r="T31" i="2" s="1"/>
  <c r="U30" i="2"/>
  <c r="U31" i="2" s="1"/>
  <c r="V30" i="2"/>
  <c r="V31" i="2" s="1"/>
  <c r="W30" i="2"/>
  <c r="W31" i="2" s="1"/>
  <c r="O30" i="2"/>
  <c r="O31" i="2" s="1"/>
  <c r="F31" i="2"/>
  <c r="G31" i="2"/>
  <c r="H31" i="2"/>
  <c r="I31" i="2"/>
  <c r="J31" i="2"/>
  <c r="K31" i="2"/>
  <c r="L31" i="2"/>
  <c r="P28" i="2"/>
  <c r="P29" i="2" s="1"/>
  <c r="Q28" i="2"/>
  <c r="Q29" i="2" s="1"/>
  <c r="R28" i="2"/>
  <c r="R29" i="2" s="1"/>
  <c r="S28" i="2"/>
  <c r="S29" i="2" s="1"/>
  <c r="T28" i="2"/>
  <c r="T29" i="2" s="1"/>
  <c r="U28" i="2"/>
  <c r="U29" i="2" s="1"/>
  <c r="V28" i="2"/>
  <c r="V29" i="2" s="1"/>
  <c r="W28" i="2"/>
  <c r="W29" i="2" s="1"/>
  <c r="O28" i="2"/>
  <c r="O29" i="2" s="1"/>
  <c r="F29" i="2"/>
  <c r="G29" i="2"/>
  <c r="H29" i="2"/>
  <c r="I29" i="2"/>
  <c r="J29" i="2"/>
  <c r="K29" i="2"/>
  <c r="L29" i="2"/>
  <c r="P25" i="2"/>
  <c r="P27" i="2" s="1"/>
  <c r="Q25" i="2"/>
  <c r="Q27" i="2" s="1"/>
  <c r="R25" i="2"/>
  <c r="R27" i="2" s="1"/>
  <c r="S25" i="2"/>
  <c r="S27" i="2" s="1"/>
  <c r="T25" i="2"/>
  <c r="T27" i="2" s="1"/>
  <c r="U25" i="2"/>
  <c r="U27" i="2" s="1"/>
  <c r="V25" i="2"/>
  <c r="V27" i="2" s="1"/>
  <c r="W25" i="2"/>
  <c r="W27" i="2" s="1"/>
  <c r="O25" i="2"/>
  <c r="F27" i="2"/>
  <c r="G27" i="2"/>
  <c r="H27" i="2"/>
  <c r="I27" i="2"/>
  <c r="J27" i="2"/>
  <c r="K27" i="2"/>
  <c r="L27" i="2"/>
  <c r="P91" i="2"/>
  <c r="P92" i="2" s="1"/>
  <c r="Q91" i="2"/>
  <c r="Q92" i="2" s="1"/>
  <c r="R91" i="2"/>
  <c r="R92" i="2" s="1"/>
  <c r="S91" i="2"/>
  <c r="S92" i="2" s="1"/>
  <c r="T91" i="2"/>
  <c r="T92" i="2" s="1"/>
  <c r="U91" i="2"/>
  <c r="U92" i="2" s="1"/>
  <c r="V91" i="2"/>
  <c r="V92" i="2" s="1"/>
  <c r="W91" i="2"/>
  <c r="W92" i="2" s="1"/>
  <c r="O91" i="2"/>
  <c r="F92" i="2"/>
  <c r="G92" i="2"/>
  <c r="H92" i="2"/>
  <c r="I92" i="2"/>
  <c r="J92" i="2"/>
  <c r="K92" i="2"/>
  <c r="L92" i="2"/>
  <c r="O89" i="2"/>
  <c r="P89" i="2"/>
  <c r="Q89" i="2"/>
  <c r="R89" i="2"/>
  <c r="S89" i="2"/>
  <c r="T89" i="2"/>
  <c r="U89" i="2"/>
  <c r="V89" i="2"/>
  <c r="W89" i="2"/>
  <c r="P88" i="2"/>
  <c r="Q88" i="2"/>
  <c r="R88" i="2"/>
  <c r="S88" i="2"/>
  <c r="T88" i="2"/>
  <c r="U88" i="2"/>
  <c r="V88" i="2"/>
  <c r="W88" i="2"/>
  <c r="O88" i="2"/>
  <c r="O52" i="2"/>
  <c r="P52" i="2"/>
  <c r="Q52" i="2"/>
  <c r="R52" i="2"/>
  <c r="S52" i="2"/>
  <c r="T52" i="2"/>
  <c r="U52" i="2"/>
  <c r="V52" i="2"/>
  <c r="W52" i="2"/>
  <c r="V53" i="2"/>
  <c r="W53" i="2"/>
  <c r="O50" i="2"/>
  <c r="P50" i="2"/>
  <c r="Q50" i="2"/>
  <c r="R50" i="2"/>
  <c r="S50" i="2"/>
  <c r="T50" i="2"/>
  <c r="U50" i="2"/>
  <c r="V50" i="2"/>
  <c r="W50" i="2"/>
  <c r="O51" i="2"/>
  <c r="P51" i="2"/>
  <c r="Q51" i="2"/>
  <c r="R51" i="2"/>
  <c r="S51" i="2"/>
  <c r="T51" i="2"/>
  <c r="U51" i="2"/>
  <c r="V51" i="2"/>
  <c r="W51" i="2"/>
  <c r="O49" i="2"/>
  <c r="P49" i="2"/>
  <c r="Q49" i="2"/>
  <c r="R49" i="2"/>
  <c r="S49" i="2"/>
  <c r="T49" i="2"/>
  <c r="U49" i="2"/>
  <c r="V49" i="2"/>
  <c r="W49" i="2"/>
  <c r="F47" i="2"/>
  <c r="G47" i="2"/>
  <c r="H47" i="2"/>
  <c r="I47" i="2"/>
  <c r="J47" i="2"/>
  <c r="K47" i="2"/>
  <c r="L47" i="2"/>
  <c r="W43" i="2"/>
  <c r="P43" i="2"/>
  <c r="Q43" i="2"/>
  <c r="R43" i="2"/>
  <c r="S43" i="2"/>
  <c r="T43" i="2"/>
  <c r="U43" i="2"/>
  <c r="V43" i="2"/>
  <c r="O43" i="2"/>
  <c r="O46" i="2"/>
  <c r="P46" i="2"/>
  <c r="Q46" i="2"/>
  <c r="R46" i="2"/>
  <c r="S46" i="2"/>
  <c r="T46" i="2"/>
  <c r="U46" i="2"/>
  <c r="V46" i="2"/>
  <c r="W46" i="2"/>
  <c r="O45" i="2"/>
  <c r="P45" i="2"/>
  <c r="Q45" i="2"/>
  <c r="R45" i="2"/>
  <c r="S45" i="2"/>
  <c r="T45" i="2"/>
  <c r="U45" i="2"/>
  <c r="V45" i="2"/>
  <c r="W45" i="2"/>
  <c r="P44" i="2"/>
  <c r="Q44" i="2"/>
  <c r="R44" i="2"/>
  <c r="S44" i="2"/>
  <c r="T44" i="2"/>
  <c r="U44" i="2"/>
  <c r="V44" i="2"/>
  <c r="W44" i="2"/>
  <c r="O44" i="2"/>
  <c r="F53" i="2"/>
  <c r="G53" i="2"/>
  <c r="H53" i="2"/>
  <c r="I53" i="2"/>
  <c r="J53" i="2"/>
  <c r="K53" i="2"/>
  <c r="L53" i="2"/>
  <c r="U53" i="2" l="1"/>
  <c r="L82" i="2"/>
  <c r="S53" i="2"/>
  <c r="J82" i="2"/>
  <c r="Q53" i="2"/>
  <c r="H82" i="2"/>
  <c r="O53" i="2"/>
  <c r="F82" i="2"/>
  <c r="T53" i="2"/>
  <c r="K82" i="2"/>
  <c r="R53" i="2"/>
  <c r="I82" i="2"/>
  <c r="P53" i="2"/>
  <c r="G82" i="2"/>
  <c r="W34" i="2"/>
  <c r="U34" i="2"/>
  <c r="S34" i="2"/>
  <c r="Q34" i="2"/>
  <c r="X35" i="2"/>
  <c r="X37" i="2"/>
  <c r="O42" i="2"/>
  <c r="V42" i="2"/>
  <c r="T42" i="2"/>
  <c r="R42" i="2"/>
  <c r="P42" i="2"/>
  <c r="X52" i="2"/>
  <c r="P47" i="2"/>
  <c r="X51" i="2"/>
  <c r="W38" i="2"/>
  <c r="U38" i="2"/>
  <c r="S38" i="2"/>
  <c r="Q38" i="2"/>
  <c r="X44" i="2"/>
  <c r="X45" i="2"/>
  <c r="V47" i="2"/>
  <c r="T47" i="2"/>
  <c r="R47" i="2"/>
  <c r="X50" i="2"/>
  <c r="X25" i="2"/>
  <c r="X27" i="2" s="1"/>
  <c r="V79" i="2"/>
  <c r="V82" i="2" s="1"/>
  <c r="T79" i="2"/>
  <c r="R79" i="2"/>
  <c r="P79" i="2"/>
  <c r="X57" i="2"/>
  <c r="X60" i="2"/>
  <c r="X62" i="2"/>
  <c r="X67" i="2"/>
  <c r="X53" i="2"/>
  <c r="X49" i="2"/>
  <c r="X41" i="2"/>
  <c r="X54" i="2"/>
  <c r="O79" i="2"/>
  <c r="X56" i="2"/>
  <c r="O27" i="2"/>
  <c r="X30" i="2"/>
  <c r="X31" i="2" s="1"/>
  <c r="O34" i="2"/>
  <c r="V34" i="2"/>
  <c r="T34" i="2"/>
  <c r="R34" i="2"/>
  <c r="P34" i="2"/>
  <c r="X33" i="2"/>
  <c r="X36" i="2"/>
  <c r="V38" i="2"/>
  <c r="T38" i="2"/>
  <c r="R38" i="2"/>
  <c r="P38" i="2"/>
  <c r="W42" i="2"/>
  <c r="U42" i="2"/>
  <c r="S42" i="2"/>
  <c r="Q42" i="2"/>
  <c r="W79" i="2"/>
  <c r="W82" i="2" s="1"/>
  <c r="U79" i="2"/>
  <c r="S79" i="2"/>
  <c r="Q79" i="2"/>
  <c r="X55" i="2"/>
  <c r="X58" i="2"/>
  <c r="X59" i="2"/>
  <c r="X61" i="2"/>
  <c r="X76" i="2"/>
  <c r="X72" i="2"/>
  <c r="X68" i="2"/>
  <c r="X65" i="2"/>
  <c r="X63" i="2"/>
  <c r="X74" i="2"/>
  <c r="X70" i="2"/>
  <c r="X77" i="2"/>
  <c r="X75" i="2"/>
  <c r="X73" i="2"/>
  <c r="X71" i="2"/>
  <c r="X69" i="2"/>
  <c r="X66" i="2"/>
  <c r="X64" i="2"/>
  <c r="O47" i="2"/>
  <c r="U47" i="2"/>
  <c r="S47" i="2"/>
  <c r="Q47" i="2"/>
  <c r="X89" i="2"/>
  <c r="X88" i="2"/>
  <c r="O92" i="2"/>
  <c r="X92" i="2" s="1"/>
  <c r="X91" i="2"/>
  <c r="X28" i="2"/>
  <c r="X29" i="2" s="1"/>
  <c r="X32" i="2"/>
  <c r="O38" i="2"/>
  <c r="X39" i="2"/>
  <c r="X46" i="2"/>
  <c r="W47" i="2"/>
  <c r="X43" i="2"/>
  <c r="V129" i="2" l="1"/>
  <c r="W129" i="2"/>
  <c r="P82" i="2"/>
  <c r="P157" i="2" s="1"/>
  <c r="T82" i="2"/>
  <c r="T129" i="2" s="1"/>
  <c r="V157" i="2"/>
  <c r="R82" i="2"/>
  <c r="R157" i="2" s="1"/>
  <c r="W157" i="2"/>
  <c r="T157" i="2"/>
  <c r="O82" i="2"/>
  <c r="O157" i="2" s="1"/>
  <c r="Q82" i="2"/>
  <c r="Q157" i="2" s="1"/>
  <c r="S82" i="2"/>
  <c r="S157" i="2" s="1"/>
  <c r="U82" i="2"/>
  <c r="U157" i="2" s="1"/>
  <c r="X79" i="2"/>
  <c r="X42" i="2"/>
  <c r="X47" i="2"/>
  <c r="X34" i="2"/>
  <c r="X38" i="2"/>
  <c r="U129" i="2" l="1"/>
  <c r="P129" i="2"/>
  <c r="S129" i="2"/>
  <c r="O129" i="2"/>
  <c r="Q129" i="2"/>
  <c r="R129" i="2"/>
  <c r="X157" i="2"/>
  <c r="X82" i="2"/>
  <c r="X129" i="2" s="1"/>
</calcChain>
</file>

<file path=xl/comments1.xml><?xml version="1.0" encoding="utf-8"?>
<comments xmlns="http://schemas.openxmlformats.org/spreadsheetml/2006/main">
  <authors>
    <author>tc={001D0020-008B-4AD4-8030-004F000E00C6}</author>
  </authors>
  <commentList>
    <comment ref="F157"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<sst xmlns="http://schemas.openxmlformats.org/spreadsheetml/2006/main" count="937" uniqueCount="417">
  <si>
    <t xml:space="preserve">buget </t>
  </si>
  <si>
    <t>68.50.50</t>
  </si>
  <si>
    <t>66.08.50.50</t>
  </si>
  <si>
    <t>68.06.01</t>
  </si>
  <si>
    <t>68.06.02</t>
  </si>
  <si>
    <t>68.12.01</t>
  </si>
  <si>
    <t>68.50.50.01</t>
  </si>
  <si>
    <t>68.50.50.02</t>
  </si>
  <si>
    <t>68.04</t>
  </si>
  <si>
    <t>Nr Crt</t>
  </si>
  <si>
    <t xml:space="preserve">RD DE BUGET </t>
  </si>
  <si>
    <t>POZ</t>
  </si>
  <si>
    <t xml:space="preserve">  OBIECTUL  ACHIZITIEI </t>
  </si>
  <si>
    <t>COD CPV</t>
  </si>
  <si>
    <t>VALOARE CSRPV</t>
  </si>
  <si>
    <t>VALOARE ASTRA</t>
  </si>
  <si>
    <t>CENTRE DE VIOLENȚĂ DOMESTICĂ</t>
  </si>
  <si>
    <t xml:space="preserve">SF.NICOLAE </t>
  </si>
  <si>
    <t>CENTRUL DE RECUPERARE MEDICALĂ</t>
  </si>
  <si>
    <t>CENTRUL SERVICII REZIDENȚIALE PENTRU PERSOANE VÂRSTNICE</t>
  </si>
  <si>
    <t>PROTECȚIA FAMILIEI ȘI COPILULUI</t>
  </si>
  <si>
    <t>CENTRUL SERVICII SOCIALE PENTRU VICTIMELE VIOLENȚEI DOMESTICE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</si>
  <si>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</si>
  <si>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</si>
  <si>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</si>
  <si>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</si>
  <si>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</si>
  <si>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</si>
  <si>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</si>
  <si>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</si>
  <si>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</si>
  <si>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</si>
  <si>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</si>
  <si>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</si>
  <si>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 xml:space="preserve">  lei fără  TVA</t>
  </si>
  <si>
    <t>20.03.01</t>
  </si>
  <si>
    <t>Hrană pentru oameni Acord-cadru          Contract de furnizare</t>
  </si>
  <si>
    <t>15110000-2 15300000-1 15500000-3 15811100-7</t>
  </si>
  <si>
    <t>BUGETUL LOCAL</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</si>
  <si>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</si>
  <si>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</si>
  <si>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</si>
  <si>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</si>
  <si>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</si>
  <si>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</si>
  <si>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</si>
  <si>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</si>
  <si>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</si>
  <si>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</si>
  <si>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PROCEDURĂ  PROPRIE</t>
  </si>
  <si>
    <t>OFFLINE</t>
  </si>
  <si>
    <t>55521000-8</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</si>
  <si>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</si>
  <si>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</si>
  <si>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</si>
  <si>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</si>
  <si>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</si>
  <si>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</si>
  <si>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</si>
  <si>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</si>
  <si>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</si>
  <si>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</si>
  <si>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</si>
  <si>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</si>
  <si>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</si>
  <si>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Anexa privind achiziţiile directe</t>
  </si>
  <si>
    <t>68.06.03</t>
  </si>
  <si>
    <t>poz</t>
  </si>
  <si>
    <t xml:space="preserve">  OBIECTUL  ACHIZITIEI   DIRECTE</t>
  </si>
  <si>
    <t xml:space="preserve"> </t>
  </si>
  <si>
    <t>VALOARE CPFA</t>
  </si>
  <si>
    <t>VALOARE CPV</t>
  </si>
  <si>
    <t>VIOLENȚA DOMESTICĂ</t>
  </si>
  <si>
    <t>CARIEREI 139A</t>
  </si>
  <si>
    <t>CENTRUL SERVICII PENTRU PREVENIREA MARGINALIZĂRII SOCIALE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</si>
  <si>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</si>
  <si>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</si>
  <si>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</si>
  <si>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</si>
  <si>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</si>
  <si>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</si>
  <si>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</si>
  <si>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</si>
  <si>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</si>
  <si>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</si>
  <si>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</si>
  <si>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</si>
  <si>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</si>
  <si>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</si>
  <si>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</si>
  <si>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</si>
  <si>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</si>
  <si>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</si>
  <si>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</si>
  <si>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</si>
  <si>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</si>
  <si>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</si>
  <si>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</si>
  <si>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</si>
  <si>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</si>
  <si>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</si>
  <si>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</si>
  <si>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</si>
  <si>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</si>
  <si>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</si>
  <si>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</si>
  <si>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</si>
  <si>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</si>
  <si>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</si>
  <si>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</si>
  <si>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</si>
  <si>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</si>
  <si>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</si>
  <si>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</si>
  <si>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</si>
  <si>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</si>
  <si>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</si>
  <si>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</si>
  <si>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</si>
  <si>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</si>
  <si>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</si>
  <si>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</si>
  <si>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</si>
  <si>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</si>
  <si>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</si>
  <si>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</si>
  <si>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</si>
  <si>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</si>
  <si>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</si>
  <si>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</si>
  <si>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</si>
  <si>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</si>
  <si>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</si>
  <si>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</si>
  <si>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</si>
  <si>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</si>
  <si>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</si>
  <si>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</si>
  <si>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</si>
  <si>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</si>
  <si>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</si>
  <si>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</si>
  <si>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</si>
  <si>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</si>
  <si>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</si>
  <si>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</si>
  <si>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72540000-2 72611000-6</t>
  </si>
  <si>
    <t>26</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</si>
  <si>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</si>
  <si>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</si>
  <si>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</si>
  <si>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</si>
  <si>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</si>
  <si>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</si>
  <si>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</si>
  <si>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</si>
  <si>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</si>
  <si>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</si>
  <si>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</si>
  <si>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</si>
  <si>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</si>
  <si>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</si>
  <si>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</si>
  <si>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</si>
  <si>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</si>
  <si>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</si>
  <si>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</si>
  <si>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</si>
  <si>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</si>
  <si>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</si>
  <si>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</si>
  <si>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</si>
  <si>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</si>
  <si>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50883000-8 50532000-3</t>
  </si>
  <si>
    <t>36</t>
  </si>
  <si>
    <t>50433000-9</t>
  </si>
  <si>
    <t>37</t>
  </si>
  <si>
    <t>38</t>
  </si>
  <si>
    <t>Servicii funerare cu materiale aferente</t>
  </si>
  <si>
    <t>98371000-4</t>
  </si>
  <si>
    <t>39</t>
  </si>
  <si>
    <t>79132100-9</t>
  </si>
  <si>
    <t>40</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</si>
  <si>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</si>
  <si>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</si>
  <si>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</si>
  <si>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</si>
  <si>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</si>
  <si>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</si>
  <si>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</si>
  <si>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</si>
  <si>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</si>
  <si>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</si>
  <si>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</si>
  <si>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</si>
  <si>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</si>
  <si>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</si>
  <si>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</si>
  <si>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</si>
  <si>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</si>
  <si>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24455000-8 33741300-9</t>
  </si>
  <si>
    <t>TOTAL  20.04.04</t>
  </si>
  <si>
    <t>20.05.01</t>
  </si>
  <si>
    <t>Uniforme și echipament</t>
  </si>
  <si>
    <t>18100000-0</t>
  </si>
  <si>
    <t>TOTAL 20.05.01</t>
  </si>
  <si>
    <t>20.05.03</t>
  </si>
  <si>
    <t>Lenjerii, accesorii pat</t>
  </si>
  <si>
    <t>39512000-4</t>
  </si>
  <si>
    <t>TOTAL 20.05.03</t>
  </si>
  <si>
    <t>20.05.30</t>
  </si>
  <si>
    <t>TOTAL RD.20.05.30</t>
  </si>
  <si>
    <t>DEPLASĂRI</t>
  </si>
  <si>
    <t>20.06.01</t>
  </si>
  <si>
    <t>DEPLASĂRI INTERNE</t>
  </si>
  <si>
    <t>TOTAL 20.06.01</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</si>
  <si>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</si>
  <si>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</si>
  <si>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</si>
  <si>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</si>
  <si>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</si>
  <si>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</si>
  <si>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</si>
  <si>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</si>
  <si>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</si>
  <si>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</si>
  <si>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</si>
  <si>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</si>
  <si>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79100000-5 85121270-6</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</si>
  <si>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</si>
  <si>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</si>
  <si>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</si>
  <si>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</si>
  <si>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</si>
  <si>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</si>
  <si>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</si>
  <si>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</si>
  <si>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</si>
  <si>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</si>
  <si>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TOTAL 71.01.01</t>
  </si>
  <si>
    <t>71.01.02</t>
  </si>
  <si>
    <t>TOTAL 71.01.02</t>
  </si>
  <si>
    <t>IMOBILIZĂRI NECORPORALE</t>
  </si>
  <si>
    <t>71.01.30</t>
  </si>
  <si>
    <t>48620000-0</t>
  </si>
  <si>
    <t>TOTAL 71.01.30</t>
  </si>
  <si>
    <t xml:space="preserve">Materiale sanitare </t>
  </si>
  <si>
    <t xml:space="preserve">     Elaborat</t>
  </si>
  <si>
    <t>Mănuși menaj, ochelari de protecție, mănuși rezistente la uzură, etc</t>
  </si>
  <si>
    <t>Materiale sanitare - materiale stomatologice</t>
  </si>
  <si>
    <t>Materiale sanitare - echipamente de protecție</t>
  </si>
  <si>
    <t>Servicii de verificare, monitorizare lift, reparații, materiale specifice întreținere și platformă dizabilități CPV</t>
  </si>
  <si>
    <t>Servicii desfumare (trape)</t>
  </si>
  <si>
    <t>Servicii de citire index str.Zizinului nr.144</t>
  </si>
  <si>
    <t>50610000-4</t>
  </si>
  <si>
    <t xml:space="preserve">Alte obiecte inventar DAS </t>
  </si>
  <si>
    <t>30141200-1 30232110-8 32324000-0</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</si>
  <si>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</si>
  <si>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</si>
  <si>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</si>
  <si>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71356200-0</t>
  </si>
  <si>
    <t>35121000-8</t>
  </si>
  <si>
    <t>Contract atribuit în anul 2020</t>
  </si>
  <si>
    <t>42</t>
  </si>
  <si>
    <t>43</t>
  </si>
  <si>
    <t xml:space="preserve">                                      DIRECTOR GENERAL ADJUNCT</t>
  </si>
  <si>
    <t xml:space="preserve">             Ordonator de credite</t>
  </si>
  <si>
    <t>Servicii infirmiere și îngrijitori                 Contract de servicii</t>
  </si>
  <si>
    <t>TOTAL 20.04.02</t>
  </si>
  <si>
    <t>PROCEDURĂ PROPRIE</t>
  </si>
  <si>
    <t>Servicii administrare reţele și servicii informatice, servicii administrare, mentenanță, acces program DAS, materiale aferente, etc.</t>
  </si>
  <si>
    <t>79212100-4 </t>
  </si>
  <si>
    <t>85141200-1</t>
  </si>
  <si>
    <t>75200000-8</t>
  </si>
  <si>
    <t xml:space="preserve">Avizat </t>
  </si>
  <si>
    <t>Avizat</t>
  </si>
  <si>
    <t xml:space="preserve">  DAS </t>
  </si>
  <si>
    <t>SAMUI</t>
  </si>
  <si>
    <t>VALOARE DAS</t>
  </si>
  <si>
    <t>Dezinfectanţi pardoseli, suprafețe mobilier, mâini, aparatură medicală, instrumentar medical</t>
  </si>
  <si>
    <t xml:space="preserve">  DAS  </t>
  </si>
  <si>
    <t xml:space="preserve">                   Elaborat</t>
  </si>
  <si>
    <t xml:space="preserve">                                   Vizat</t>
  </si>
  <si>
    <t xml:space="preserve">                                             Ordonator de credite</t>
  </si>
  <si>
    <t>Serviciul Achiziții Publice, Aprovizionare (ind.dos.II.E)</t>
  </si>
  <si>
    <t>Șef Serviciu</t>
  </si>
  <si>
    <t>CENTRUL DE ZI  SF. NICOLAE</t>
  </si>
  <si>
    <t>CENTRUL SERVICII REZIDENȚIALE   PENTRU PERSOANE VÂRSTNICE</t>
  </si>
  <si>
    <t>PROTECȚIA FAMILIEI ȘI    COPILULUI</t>
  </si>
  <si>
    <t>71520000-9</t>
  </si>
  <si>
    <t xml:space="preserve">Dirigenție de șantier Centrul de Asistență Comunitară str.Dobrogea nr.58 </t>
  </si>
  <si>
    <t>CENTRUL DE ZI     SF. NICOLAE</t>
  </si>
  <si>
    <t xml:space="preserve">      DIRECTOR GENERAL</t>
  </si>
  <si>
    <t xml:space="preserve"> DIRECTOR GENERAL</t>
  </si>
  <si>
    <t xml:space="preserve">  Director General Adjunct</t>
  </si>
  <si>
    <t xml:space="preserve"> Director General Adjunct</t>
  </si>
  <si>
    <t>ALTE MATERIALE ŞI SERVICII CU CARACTER FUNCŢIONAL (săpun lichid cu pompiţă 500ml, hârtie igienică, pastă de dinţi, periuţă de dinţi, cremă de ras, şampon, scutece pt adulţi, etc)</t>
  </si>
  <si>
    <t>CARIEREI</t>
  </si>
  <si>
    <t>Servicii de analize medicale</t>
  </si>
  <si>
    <t>85148000-8</t>
  </si>
  <si>
    <t>Cheltuieli pentru asigurarea utilităților necesare obiectivului de investiții</t>
  </si>
  <si>
    <t>servicii Situații de Urgență  (Întocmirea   documentației   privind   organizarea   activității   în domeniul SU, Monitorizare și consultanță privind realizarea obligațiilor angajatorilor pe linie de situații de urgență) și servicii SSM</t>
  </si>
  <si>
    <t xml:space="preserve">   Șef Serviciu Contabilitate, Financiar, Buget</t>
  </si>
  <si>
    <t>MARTIE 2025</t>
  </si>
  <si>
    <t>MARTIE  2025</t>
  </si>
  <si>
    <t>NOI 2025</t>
  </si>
  <si>
    <t>APRILIE    2025</t>
  </si>
  <si>
    <t>MAI 2025</t>
  </si>
  <si>
    <t>IUNIE 2025</t>
  </si>
  <si>
    <t>APRILIE 2025</t>
  </si>
  <si>
    <t>IAN 2025</t>
  </si>
  <si>
    <t>NOI  2025</t>
  </si>
  <si>
    <t>MAI  2025</t>
  </si>
  <si>
    <t>MARTIE   2025</t>
  </si>
  <si>
    <t>IULIE 2025</t>
  </si>
  <si>
    <t>APRILIE  2025</t>
  </si>
  <si>
    <t>Hârtie igienică, săpun lichid, mături toate tipurile, şerveţele de hârtie, baterii, pahare unică folosință, perie WC,  alcooltest, mușama, kit truse sanitare, alte materiale auto etc</t>
  </si>
  <si>
    <t xml:space="preserve">18812200-6 18813200-3 34351100-3 </t>
  </si>
  <si>
    <t xml:space="preserve">  Șef Serviciu Contabilitate, Financiar, Buget</t>
  </si>
  <si>
    <t xml:space="preserve">  APA, CANALIZARE  (TVA 9%)</t>
  </si>
  <si>
    <t xml:space="preserve"> Telefonie fixă/ mobilă, internet, cablu</t>
  </si>
  <si>
    <t xml:space="preserve">Asist şi modif programe de salarii, upgrade, transferări date și alte programe, managementul proceselor de asistență socială ASISOC </t>
  </si>
  <si>
    <t>Servicii mentenanță platformă programare online</t>
  </si>
  <si>
    <t xml:space="preserve">Mentenanță, verificare, reparații accidentale, materiale specifice, întreținere, administrare, sistem antiefracție, sistemele de detecție la incendiu, sistemele de paratrăznet, PRAM, verificare prize la pământ,  etc, verificare instalaţii de joasă şi medie tensiune    </t>
  </si>
  <si>
    <t>Asist/modificări program managerial de doc și servicii - asist soft și modif program contab, upgrade, transfer date și alte prog SICO - FOREXEBUG, programare online, mentenanță servicii suport și implementare program evidență beneficiari beneficii sociale, ConectX</t>
  </si>
  <si>
    <t>Reparații, revizii, întreținere, mentenanță, furnizare piese schimb, verificare periodică obligatorie pentru instalațiile de alarmare la efracție, control acces, supraveghere video pentru sediile DAS, etc</t>
  </si>
  <si>
    <t>Mentenanță platformă dizabilități</t>
  </si>
  <si>
    <t>Servicii închiriere echipamente scanere, software, asistență tehnică de specialitate</t>
  </si>
  <si>
    <t>Mentenanță instalație filtroventilație</t>
  </si>
  <si>
    <t>Servicii de reparații și întreținere - alte, hidranţi, materiale aferente, etc</t>
  </si>
  <si>
    <t>50610000-4 </t>
  </si>
  <si>
    <t>98300000-6</t>
  </si>
  <si>
    <t>65500000-8</t>
  </si>
  <si>
    <t>Contract atribuit în 2024</t>
  </si>
  <si>
    <t xml:space="preserve">Dotări Centrul de Asistență Comunitară str. Dobrogea nr.58    </t>
  </si>
  <si>
    <t>Contract atribuit în anul 2024</t>
  </si>
  <si>
    <t>Documentații de avizare a lucrărilor de investiții sediul Gladiolelor nr.4 Contract de servicii</t>
  </si>
  <si>
    <t>FEB 2025</t>
  </si>
  <si>
    <t>Adina Tampa</t>
  </si>
  <si>
    <t>Asistență tehnică din partea proiectantului pe perioada de execuție a lucrărilor Cantina Socială str.Panselelor nr.23                               Contract de servicii</t>
  </si>
  <si>
    <t>Construcții și instalații Cantina Socială str.Panselelor nr. 23        Contract de lucrări</t>
  </si>
  <si>
    <t>Asistență tehnică din partea proiectantului pe perioada de execuție a lucrărilor  str.Zizinului nr.126C Bloc de locuințe sociale</t>
  </si>
  <si>
    <t>Verificare tehnică de calitate a proiectului tehnic și detaliilor de execuție str.Zizinului nr.126C Bloc de locuințe sociale</t>
  </si>
  <si>
    <t>Documentații tehnice (expertiză tehnică pentru cerința fundamentală Cc, scenariu de securitate la incendiu preliminar, scenariu de securitate la incendiu, documentații tehnice la arhitectură, etc) str.Cariereri nr.139A</t>
  </si>
  <si>
    <t xml:space="preserve">Uscător rufe profesional </t>
  </si>
  <si>
    <t>Mașină de gătit alimentare gaz - sediul Gladiolelor nr.4</t>
  </si>
  <si>
    <t>Aparat aer condiționat  24000 BTU - 3 buc sediul Gladiolelor nr.4</t>
  </si>
  <si>
    <t>Aparat aer condiționat  18000 BTU - 2 buc sediul Gladiolelor nr.4</t>
  </si>
  <si>
    <t>Mașină tocat carne</t>
  </si>
  <si>
    <t>Multifuncțională - sediul Gladiolelor nr.4</t>
  </si>
  <si>
    <t>Autoclav - sediul Gladiolelor nr.4</t>
  </si>
  <si>
    <t>Sistem de acces cu cartelă monitorizat video/electronic sediul Gladiolelor nr.4</t>
  </si>
  <si>
    <t>Server Linux găzduire site sediul Panselelor nr.23</t>
  </si>
  <si>
    <t>Licențe office - 25 buc</t>
  </si>
  <si>
    <t>Certificat SSL (Secure Sockets Layer) abonament anual</t>
  </si>
  <si>
    <t>Licență Acrobat Adobe Reader Pro - abonament anual</t>
  </si>
  <si>
    <t>Licență Zoom Business Plus - abonament anual</t>
  </si>
  <si>
    <t>Licență Canva Pro - abonament anual</t>
  </si>
  <si>
    <t>Licență sistem operare - 25 buc</t>
  </si>
  <si>
    <t>39713210-8</t>
  </si>
  <si>
    <t>39717200-3</t>
  </si>
  <si>
    <t>39721000-2</t>
  </si>
  <si>
    <t>39312100-3</t>
  </si>
  <si>
    <t>30232110-8</t>
  </si>
  <si>
    <t>33191000-5</t>
  </si>
  <si>
    <t>48820000-2</t>
  </si>
  <si>
    <t>DEPLASĂRI EXTERNE</t>
  </si>
  <si>
    <t>60000000-8</t>
  </si>
  <si>
    <t>DEC 2025</t>
  </si>
  <si>
    <t>75251110-4  71521000-6</t>
  </si>
  <si>
    <t>Servicii de verificare metrologică și alte conexe</t>
  </si>
  <si>
    <t>Servicii analize laborator, probe alimentare, apă potabilă</t>
  </si>
  <si>
    <t>Servicii reparații instalații aer condiționat</t>
  </si>
  <si>
    <t>Servicii montaj instalații aer condiționat</t>
  </si>
  <si>
    <t>Servicii montaj aparatură profesională bloc alimentar și spălătorie</t>
  </si>
  <si>
    <t>Servicii de reparații și mentenanță aparatură profesională bloc alimentar și spălătorie, aparatură electrică, electrocasnică  materiale specifice întreținere aparatură electrică, electrocasnică, de bucătărie, spălătorie, etc, alte aparaturi și instalații, etc</t>
  </si>
  <si>
    <t>Servicii întreținere bazin și  materiale specifice</t>
  </si>
  <si>
    <t>Servicii administrare și mentenanță site instituție</t>
  </si>
  <si>
    <t>Servicii certificate electronice de tip cloud și de tip token</t>
  </si>
  <si>
    <t>Servicii de audit intern</t>
  </si>
  <si>
    <t>Servicii de distrugere documente arhivă</t>
  </si>
  <si>
    <t>79930000-2</t>
  </si>
  <si>
    <t>Servicii socio-medicale (expertiză  medico-legală, analize medicale pentru intrarea în colectivitate)</t>
  </si>
  <si>
    <t>Servicii de catering         Contract de servicii</t>
  </si>
  <si>
    <t>Servicii organizare excursii și tabere</t>
  </si>
  <si>
    <t>Servicii recreative și de socializare</t>
  </si>
  <si>
    <t>55243000-5</t>
  </si>
  <si>
    <t xml:space="preserve">Servicii asistență juridică, psihologică pentru victimele violenței domestice </t>
  </si>
  <si>
    <t>TOTAL 3</t>
  </si>
  <si>
    <t>AUG 2025</t>
  </si>
  <si>
    <t>SEPT 2025</t>
  </si>
  <si>
    <t>AUGUST 2025</t>
  </si>
  <si>
    <t>SEPT  2025</t>
  </si>
  <si>
    <t>92512100-4</t>
  </si>
  <si>
    <t>72610000-9</t>
  </si>
  <si>
    <t>51110000-6</t>
  </si>
  <si>
    <t>50730000-1</t>
  </si>
  <si>
    <t>71610000-7</t>
  </si>
  <si>
    <t>25</t>
  </si>
  <si>
    <t>44</t>
  </si>
  <si>
    <t>45300000-0</t>
  </si>
  <si>
    <t>79341000-6</t>
  </si>
  <si>
    <t xml:space="preserve"> 79930000-2 45215200-9  45215221-2</t>
  </si>
  <si>
    <t>Contract atribuit în anul 2023</t>
  </si>
  <si>
    <t>Construcții și instalații - reabilitare str.Zizinului nr.126C Bloc de locuințe sociale   Contract de lucrări</t>
  </si>
  <si>
    <t>MAR 2025</t>
  </si>
  <si>
    <t>Servicii de recuperare medicală (kinetoterapie)</t>
  </si>
  <si>
    <t>85142100-7</t>
  </si>
  <si>
    <t>IUNIE  2025</t>
  </si>
  <si>
    <t>IULIE  2025</t>
  </si>
  <si>
    <t>85121200-5</t>
  </si>
  <si>
    <t>Servicii de evaluare medicală (medic de recuperare)</t>
  </si>
  <si>
    <t>ONLINE/ OFFLINE</t>
  </si>
  <si>
    <t>PROGRAMUL ANUAL AL ACHIZIŢIILOR PUBLICE  PE ANUL 2025 în formă inițială, actualizat</t>
  </si>
  <si>
    <t>Server multifuncțional IT cu 4 noduri (tip cluster) sediu Str. Panselelor nr.23</t>
  </si>
  <si>
    <t>OCT 2025</t>
  </si>
  <si>
    <t>Nr.52/10007/(RI23)290 din 03.02.2025</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</si>
</sst>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b/>
      <sz val="11"/>
      <color theme="1"/>
      <name val="Times New Roman"/>
      <family val="1"/>
      <charset val="238"/>
    </font>
    <font>
      <sz val="11"/>
      <color indexed="64"/>
      <name val="Times New Roman"/>
      <family val="1"/>
      <charset val="238"/>
    </font>
    <font>
      <b/>
      <sz val="11"/>
      <color rgb="FF333333"/>
      <name val="Arial"/>
      <family val="2"/>
      <charset val="238"/>
    </font>
    <font>
      <b/>
      <sz val="12"/>
      <color rgb="FF333333"/>
      <name val="Times New Roman"/>
      <family val="1"/>
      <charset val="238"/>
    </font>
    <font>
      <b/>
      <sz val="12"/>
      <color theme="1"/>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3">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s>
  <cellStyleXfs count="1">
    <xf numFmtId="0" fontId="0" fillId="0" borderId="0"/>
  </cellStyleXfs>
  <cellXfs count="410">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wrapText="1"/>
    </xf>
    <xf numFmtId="0" fontId="1" fillId="0" borderId="25" xfId="0" applyFont="1" applyBorder="1" applyAlignment="1">
      <alignment horizontal="center" vertical="center"/>
    </xf>
    <xf numFmtId="0" fontId="6" fillId="0" borderId="4" xfId="0" applyFont="1" applyBorder="1" applyAlignment="1">
      <alignment horizontal="center" vertical="center" wrapText="1"/>
    </xf>
    <xf numFmtId="0" fontId="6" fillId="0" borderId="25" xfId="0" applyFont="1" applyBorder="1" applyAlignment="1">
      <alignment horizontal="center" vertical="center" textRotation="90" wrapText="1"/>
    </xf>
    <xf numFmtId="0" fontId="6" fillId="0" borderId="2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7"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8"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9" xfId="0" applyFont="1" applyBorder="1" applyAlignment="1">
      <alignment horizontal="center" vertical="center" textRotation="90"/>
    </xf>
    <xf numFmtId="0" fontId="9" fillId="0" borderId="0" xfId="0" applyFont="1" applyAlignment="1">
      <alignment vertical="center"/>
    </xf>
    <xf numFmtId="0" fontId="6" fillId="0" borderId="17" xfId="0" applyFont="1" applyBorder="1" applyAlignment="1">
      <alignment horizontal="center" vertical="center"/>
    </xf>
    <xf numFmtId="0" fontId="6" fillId="0" borderId="25" xfId="0" applyFont="1" applyBorder="1" applyAlignment="1">
      <alignment vertical="center" wrapText="1"/>
    </xf>
    <xf numFmtId="0" fontId="6" fillId="0" borderId="30"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6" fillId="0" borderId="32"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1"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3" xfId="0" applyFont="1" applyBorder="1" applyAlignment="1">
      <alignment horizontal="center" vertical="center" textRotation="90" wrapText="1"/>
    </xf>
    <xf numFmtId="0" fontId="6" fillId="0" borderId="5" xfId="0" applyFont="1" applyBorder="1" applyAlignment="1">
      <alignment vertical="center" wrapText="1"/>
    </xf>
    <xf numFmtId="49" fontId="6" fillId="0" borderId="22"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6" fillId="0" borderId="34"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textRotation="90"/>
    </xf>
    <xf numFmtId="2" fontId="8" fillId="0" borderId="25" xfId="0" applyNumberFormat="1" applyFont="1" applyBorder="1" applyAlignment="1">
      <alignment horizontal="center" vertical="center"/>
    </xf>
    <xf numFmtId="0" fontId="6" fillId="0" borderId="17" xfId="0" applyFont="1" applyBorder="1" applyAlignment="1">
      <alignment horizontal="center" vertical="center" textRotation="90"/>
    </xf>
    <xf numFmtId="0" fontId="8" fillId="0" borderId="17" xfId="0" applyFont="1" applyBorder="1" applyAlignment="1">
      <alignment horizontal="center" vertical="center"/>
    </xf>
    <xf numFmtId="0" fontId="8" fillId="0" borderId="13" xfId="0" applyFont="1" applyBorder="1" applyAlignment="1">
      <alignment horizontal="center" vertical="center" wrapText="1"/>
    </xf>
    <xf numFmtId="49" fontId="6" fillId="0" borderId="31" xfId="0" applyNumberFormat="1" applyFont="1" applyBorder="1" applyAlignment="1">
      <alignment horizontal="center" vertical="center" wrapText="1"/>
    </xf>
    <xf numFmtId="0" fontId="8" fillId="0" borderId="35"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5" xfId="0" applyFont="1" applyBorder="1" applyAlignment="1">
      <alignmen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1" xfId="0" applyFont="1" applyBorder="1" applyAlignment="1">
      <alignment vertical="center"/>
    </xf>
    <xf numFmtId="0" fontId="6" fillId="0" borderId="22" xfId="0" applyFont="1" applyBorder="1" applyAlignment="1">
      <alignment vertical="center"/>
    </xf>
    <xf numFmtId="0" fontId="6" fillId="0" borderId="17" xfId="0" applyFont="1" applyBorder="1" applyAlignment="1">
      <alignment vertical="center"/>
    </xf>
    <xf numFmtId="0" fontId="6" fillId="0" borderId="33"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5"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1"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7"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2" xfId="0" applyFont="1" applyBorder="1" applyAlignment="1">
      <alignment horizontal="center" vertical="center" wrapText="1"/>
    </xf>
    <xf numFmtId="0" fontId="7" fillId="0" borderId="4" xfId="0" applyFont="1" applyBorder="1" applyAlignment="1">
      <alignment wrapText="1"/>
    </xf>
    <xf numFmtId="0" fontId="18"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7" fillId="0" borderId="0" xfId="0" applyFont="1" applyAlignment="1">
      <alignment horizontal="center" vertical="center" wrapText="1"/>
    </xf>
    <xf numFmtId="0" fontId="8" fillId="0" borderId="4" xfId="0" applyFont="1" applyBorder="1" applyAlignment="1">
      <alignment vertical="center" wrapText="1"/>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0" fontId="8" fillId="0" borderId="7" xfId="0" applyFont="1" applyBorder="1" applyAlignment="1">
      <alignment horizontal="center" vertical="center"/>
    </xf>
    <xf numFmtId="0" fontId="12" fillId="0" borderId="0" xfId="0" applyFont="1" applyAlignment="1">
      <alignment horizontal="left" vertical="center"/>
    </xf>
    <xf numFmtId="2" fontId="19" fillId="0" borderId="4" xfId="0" applyNumberFormat="1" applyFont="1" applyBorder="1" applyAlignment="1">
      <alignment horizontal="center"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xf numFmtId="0" fontId="21" fillId="0" borderId="0" xfId="0" applyFont="1" applyAlignment="1">
      <alignment horizontal="left" vertical="center"/>
    </xf>
    <xf numFmtId="0" fontId="20"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8" fillId="0" borderId="38" xfId="0" applyFont="1" applyBorder="1" applyAlignment="1">
      <alignment horizontal="center" vertical="center" textRotation="90" wrapText="1"/>
    </xf>
    <xf numFmtId="0" fontId="8" fillId="0" borderId="39" xfId="0" applyFont="1" applyBorder="1" applyAlignment="1">
      <alignment horizontal="center" vertical="center" textRotation="90" wrapText="1"/>
    </xf>
    <xf numFmtId="0" fontId="6"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34"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49" fontId="6" fillId="0" borderId="32" xfId="0" applyNumberFormat="1" applyFont="1" applyBorder="1" applyAlignment="1">
      <alignment horizontal="center" vertical="center" wrapText="1"/>
    </xf>
    <xf numFmtId="0" fontId="23" fillId="0" borderId="0" xfId="0" applyFont="1" applyAlignment="1">
      <alignment horizontal="center" vertical="center"/>
    </xf>
    <xf numFmtId="0" fontId="23" fillId="0" borderId="4"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xf>
    <xf numFmtId="2" fontId="6" fillId="0" borderId="25"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34" xfId="0" applyFont="1" applyBorder="1" applyAlignment="1">
      <alignment horizontal="center" vertical="center"/>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6" fillId="0" borderId="0" xfId="0" applyFont="1" applyAlignment="1">
      <alignment horizont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3" borderId="4" xfId="0" applyFont="1" applyFill="1" applyBorder="1" applyAlignment="1">
      <alignment horizontal="center" vertical="center"/>
    </xf>
    <xf numFmtId="0" fontId="6" fillId="3" borderId="25"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3" xfId="0" applyFont="1" applyFill="1" applyBorder="1" applyAlignment="1">
      <alignment horizontal="center" vertical="center"/>
    </xf>
    <xf numFmtId="0" fontId="6" fillId="3" borderId="4" xfId="0" applyFont="1" applyFill="1" applyBorder="1" applyAlignment="1">
      <alignment vertical="center" wrapText="1"/>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2" fillId="0" borderId="0" xfId="0" applyFont="1" applyAlignment="1">
      <alignment horizontal="center" vertical="center"/>
    </xf>
    <xf numFmtId="0" fontId="13" fillId="0" borderId="0" xfId="0" applyFont="1"/>
    <xf numFmtId="0" fontId="7" fillId="0" borderId="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1" fontId="8" fillId="0" borderId="0" xfId="0" applyNumberFormat="1" applyFont="1" applyBorder="1" applyAlignment="1">
      <alignment horizontal="center" vertical="center"/>
    </xf>
    <xf numFmtId="2" fontId="8" fillId="0" borderId="0" xfId="0" applyNumberFormat="1" applyFont="1" applyBorder="1" applyAlignment="1">
      <alignment horizontal="center" vertical="center"/>
    </xf>
    <xf numFmtId="2" fontId="19" fillId="0" borderId="0" xfId="0" applyNumberFormat="1" applyFont="1" applyBorder="1" applyAlignment="1">
      <alignment horizontal="center" vertical="center"/>
    </xf>
    <xf numFmtId="49" fontId="17" fillId="0" borderId="0" xfId="0" applyNumberFormat="1" applyFont="1" applyBorder="1" applyAlignment="1">
      <alignment vertical="center"/>
    </xf>
    <xf numFmtId="49" fontId="7" fillId="0" borderId="0" xfId="0" applyNumberFormat="1" applyFont="1" applyBorder="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13" fillId="0" borderId="0" xfId="0" applyFont="1"/>
    <xf numFmtId="0" fontId="6" fillId="0" borderId="0" xfId="0" applyFont="1" applyAlignment="1">
      <alignment horizontal="center" vertical="center" wrapText="1"/>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3" fillId="0" borderId="0" xfId="0" applyFont="1"/>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vertical="center"/>
    </xf>
    <xf numFmtId="0" fontId="13" fillId="0" borderId="0" xfId="0" applyFont="1"/>
    <xf numFmtId="0" fontId="17" fillId="3" borderId="4" xfId="0" applyFont="1" applyFill="1" applyBorder="1" applyAlignment="1">
      <alignment horizontal="left" vertical="center" wrapText="1"/>
    </xf>
    <xf numFmtId="0" fontId="7" fillId="0" borderId="3" xfId="0" applyFont="1" applyBorder="1" applyAlignment="1">
      <alignment horizontal="center" vertical="center" wrapText="1"/>
    </xf>
    <xf numFmtId="0" fontId="17" fillId="0" borderId="0" xfId="0" applyFont="1"/>
    <xf numFmtId="0" fontId="17" fillId="0" borderId="0" xfId="0" applyFont="1" applyAlignment="1">
      <alignment horizontal="center" vertical="center" wrapText="1"/>
    </xf>
    <xf numFmtId="0" fontId="17" fillId="0" borderId="17"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24" fillId="0" borderId="0" xfId="0" applyFont="1" applyAlignment="1">
      <alignment vertical="center" wrapText="1"/>
    </xf>
    <xf numFmtId="0" fontId="15" fillId="0" borderId="7" xfId="0" applyFont="1" applyBorder="1" applyAlignment="1">
      <alignment horizontal="center" vertical="center" textRotation="90" wrapText="1"/>
    </xf>
    <xf numFmtId="0" fontId="8" fillId="0" borderId="17"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1" fontId="8" fillId="3" borderId="4"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6" fillId="0" borderId="7" xfId="0" applyFont="1" applyBorder="1" applyAlignment="1">
      <alignment horizontal="center" vertical="center"/>
    </xf>
    <xf numFmtId="0" fontId="25" fillId="0" borderId="0" xfId="0" applyFont="1"/>
    <xf numFmtId="0" fontId="6" fillId="0" borderId="7"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center" vertical="center"/>
    </xf>
    <xf numFmtId="0" fontId="6" fillId="0" borderId="34" xfId="0" applyFont="1" applyBorder="1" applyAlignment="1">
      <alignment horizontal="center" vertical="center"/>
    </xf>
    <xf numFmtId="0" fontId="15" fillId="0" borderId="7" xfId="0" applyFont="1" applyBorder="1" applyAlignment="1">
      <alignment horizontal="center" vertical="center" textRotation="90" wrapText="1"/>
    </xf>
    <xf numFmtId="0" fontId="8" fillId="0" borderId="17" xfId="0" applyFont="1" applyBorder="1" applyAlignment="1">
      <alignment horizontal="center" vertical="center"/>
    </xf>
    <xf numFmtId="0" fontId="17" fillId="0" borderId="4" xfId="0" applyFont="1" applyFill="1" applyBorder="1" applyAlignment="1">
      <alignment horizontal="center" vertical="center" wrapText="1"/>
    </xf>
    <xf numFmtId="0" fontId="17" fillId="0" borderId="4" xfId="0" applyFont="1" applyBorder="1"/>
    <xf numFmtId="17" fontId="16" fillId="0" borderId="3" xfId="0" applyNumberFormat="1" applyFont="1" applyBorder="1" applyAlignment="1">
      <alignment horizontal="center" vertical="center" wrapText="1"/>
    </xf>
    <xf numFmtId="17" fontId="16" fillId="0" borderId="5" xfId="0" applyNumberFormat="1" applyFont="1" applyBorder="1" applyAlignment="1">
      <alignment horizontal="center" vertical="center" wrapText="1"/>
    </xf>
    <xf numFmtId="2" fontId="8" fillId="0" borderId="13" xfId="0" applyNumberFormat="1" applyFont="1" applyBorder="1" applyAlignment="1">
      <alignment horizontal="center" vertical="center"/>
    </xf>
    <xf numFmtId="2" fontId="6" fillId="0" borderId="3" xfId="0" applyNumberFormat="1" applyFont="1" applyBorder="1" applyAlignment="1">
      <alignment vertical="center" wrapText="1"/>
    </xf>
    <xf numFmtId="0" fontId="8" fillId="3" borderId="3" xfId="0" applyFont="1" applyFill="1" applyBorder="1" applyAlignment="1">
      <alignment horizontal="center" vertical="center"/>
    </xf>
    <xf numFmtId="0" fontId="6" fillId="0" borderId="35" xfId="0" applyFont="1" applyBorder="1" applyAlignment="1">
      <alignment vertical="center" wrapText="1"/>
    </xf>
    <xf numFmtId="0" fontId="17" fillId="0" borderId="4" xfId="0" applyFont="1" applyBorder="1" applyAlignment="1">
      <alignment horizontal="center" vertical="center"/>
    </xf>
    <xf numFmtId="0" fontId="7" fillId="0" borderId="0" xfId="0" applyFont="1" applyAlignment="1">
      <alignment horizontal="left"/>
    </xf>
    <xf numFmtId="0" fontId="8" fillId="3" borderId="17" xfId="0" applyFont="1" applyFill="1" applyBorder="1" applyAlignment="1">
      <alignment vertical="center"/>
    </xf>
    <xf numFmtId="1" fontId="8" fillId="0" borderId="4" xfId="0" applyNumberFormat="1" applyFont="1" applyBorder="1" applyAlignment="1">
      <alignment vertical="center"/>
    </xf>
    <xf numFmtId="0" fontId="6" fillId="0" borderId="4" xfId="0" applyFont="1" applyFill="1" applyBorder="1" applyAlignment="1">
      <alignment vertical="center" wrapText="1"/>
    </xf>
    <xf numFmtId="49" fontId="6" fillId="0" borderId="25"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34" xfId="0" applyFont="1" applyBorder="1" applyAlignment="1">
      <alignment horizontal="center" vertical="center"/>
    </xf>
    <xf numFmtId="0" fontId="13" fillId="0" borderId="0" xfId="0" applyFont="1" applyAlignment="1"/>
    <xf numFmtId="0" fontId="17" fillId="0" borderId="17" xfId="0" applyFont="1" applyBorder="1" applyAlignment="1">
      <alignment vertical="center"/>
    </xf>
    <xf numFmtId="0" fontId="17" fillId="0" borderId="0" xfId="0" applyFont="1" applyAlignment="1">
      <alignment horizontal="center" vertical="center"/>
    </xf>
    <xf numFmtId="0" fontId="17" fillId="0" borderId="4" xfId="0" applyFont="1" applyFill="1" applyBorder="1" applyAlignment="1">
      <alignment horizontal="center" vertical="center"/>
    </xf>
    <xf numFmtId="0" fontId="27" fillId="0" borderId="0" xfId="0" applyFont="1" applyAlignment="1">
      <alignment wrapText="1"/>
    </xf>
    <xf numFmtId="0" fontId="2" fillId="0" borderId="0" xfId="0" applyFont="1" applyBorder="1" applyAlignment="1">
      <alignment horizontal="right" vertical="center"/>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0" fontId="6" fillId="0" borderId="0" xfId="0" applyFont="1" applyAlignment="1">
      <alignment horizontal="center" vertical="center"/>
    </xf>
    <xf numFmtId="49" fontId="6" fillId="0" borderId="3" xfId="0" applyNumberFormat="1" applyFont="1" applyBorder="1" applyAlignment="1">
      <alignment horizontal="center" vertical="center" wrapText="1"/>
    </xf>
    <xf numFmtId="49" fontId="6" fillId="0" borderId="2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7"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49" fontId="6" fillId="3" borderId="3" xfId="0" applyNumberFormat="1" applyFont="1" applyFill="1" applyBorder="1" applyAlignment="1">
      <alignment horizontal="center" vertical="center" wrapText="1"/>
    </xf>
    <xf numFmtId="49" fontId="6" fillId="3" borderId="25"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14" fillId="0" borderId="0" xfId="0" applyFont="1"/>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6" fillId="0" borderId="28" xfId="0" applyFont="1" applyBorder="1" applyAlignment="1">
      <alignment horizontal="center" vertical="center" wrapText="1"/>
    </xf>
    <xf numFmtId="2" fontId="8" fillId="0" borderId="7" xfId="0" applyNumberFormat="1" applyFont="1" applyBorder="1" applyAlignment="1">
      <alignment horizontal="center" vertical="center"/>
    </xf>
    <xf numFmtId="2" fontId="8" fillId="0" borderId="17" xfId="0" applyNumberFormat="1"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28" xfId="0" applyFont="1" applyBorder="1" applyAlignment="1">
      <alignment horizontal="center" vertical="center" textRotation="90" wrapText="1"/>
    </xf>
    <xf numFmtId="0" fontId="4" fillId="0" borderId="0" xfId="0" applyFont="1" applyAlignment="1">
      <alignment vertical="center"/>
    </xf>
    <xf numFmtId="0" fontId="5" fillId="0" borderId="0" xfId="0" applyFont="1" applyAlignment="1">
      <alignment horizontal="center" vertical="center" wrapText="1"/>
    </xf>
    <xf numFmtId="0" fontId="6" fillId="0" borderId="34" xfId="0" applyFont="1" applyBorder="1" applyAlignment="1">
      <alignment horizontal="center" vertical="center"/>
    </xf>
    <xf numFmtId="49" fontId="7" fillId="0" borderId="7" xfId="0" applyNumberFormat="1" applyFont="1" applyBorder="1" applyAlignment="1">
      <alignment horizontal="center" vertical="center" textRotation="90" wrapText="1"/>
    </xf>
    <xf numFmtId="49" fontId="7" fillId="0" borderId="28" xfId="0" applyNumberFormat="1" applyFont="1" applyBorder="1" applyAlignment="1">
      <alignment horizontal="center" vertical="center" textRotation="90" wrapText="1"/>
    </xf>
    <xf numFmtId="49" fontId="7" fillId="0" borderId="17" xfId="0" applyNumberFormat="1" applyFont="1" applyBorder="1" applyAlignment="1">
      <alignment horizontal="center" vertical="center" textRotation="90" wrapText="1"/>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7" fillId="0" borderId="2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5"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8" xfId="0" applyFont="1" applyBorder="1" applyAlignment="1">
      <alignment horizontal="center" vertical="center" textRotation="90" wrapText="1"/>
    </xf>
    <xf numFmtId="0" fontId="15" fillId="0" borderId="17" xfId="0" applyFont="1" applyBorder="1" applyAlignment="1">
      <alignment horizontal="center" vertical="center" textRotation="90" wrapText="1"/>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17" fontId="16" fillId="0" borderId="3" xfId="0" applyNumberFormat="1" applyFont="1" applyBorder="1" applyAlignment="1">
      <alignment horizontal="center" vertical="center" wrapText="1"/>
    </xf>
    <xf numFmtId="17" fontId="16" fillId="0" borderId="5" xfId="0" applyNumberFormat="1"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xf numFmtId="0" fontId="6" fillId="0" borderId="0" xfId="0" applyFont="1" applyAlignment="1">
      <alignment horizontal="left" vertical="center"/>
    </xf>
    <xf numFmtId="49" fontId="17" fillId="0" borderId="7"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17" fillId="0" borderId="20"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5" xfId="0" applyNumberFormat="1" applyFont="1" applyBorder="1" applyAlignment="1">
      <alignment horizontal="center" vertical="center" wrapText="1"/>
    </xf>
    <xf numFmtId="49" fontId="17" fillId="0" borderId="3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26"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362857</xdr:colOff>
      <xdr:row>0</xdr:row>
      <xdr:rowOff>11339</xdr:rowOff>
    </xdr:from>
    <xdr:to>
      <xdr:col>18</xdr:col>
      <xdr:colOff>362856</xdr:colOff>
      <xdr:row>7</xdr:row>
      <xdr:rowOff>48687</xdr:rowOff>
    </xdr:to>
    <xdr:pic>
      <xdr:nvPicPr>
        <xdr:cNvPr id="3" name="Imagine 1">
          <a:extLst>
            <a:ext uri="{FF2B5EF4-FFF2-40B4-BE49-F238E27FC236}">
              <a16:creationId xmlns:a16="http://schemas.microsoft.com/office/drawing/2014/main" xmlns=""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15178" y="11339"/>
          <a:ext cx="8708571" cy="129600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xdr:colOff>
      <xdr:row>0</xdr:row>
      <xdr:rowOff>0</xdr:rowOff>
    </xdr:from>
    <xdr:to>
      <xdr:col>20</xdr:col>
      <xdr:colOff>381001</xdr:colOff>
      <xdr:row>5</xdr:row>
      <xdr:rowOff>98683</xdr:rowOff>
    </xdr:to>
    <xdr:pic>
      <xdr:nvPicPr>
        <xdr:cNvPr id="2" name="Imagine 1">
          <a:extLst>
            <a:ext uri="{FF2B5EF4-FFF2-40B4-BE49-F238E27FC236}">
              <a16:creationId xmlns:a16="http://schemas.microsoft.com/office/drawing/2014/main" xmlns=""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7" y="0"/>
          <a:ext cx="7705724" cy="89878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138"/>
  <sheetViews>
    <sheetView tabSelected="1" zoomScale="84" workbookViewId="0">
      <selection activeCell="B10" sqref="B10:D10"/>
    </sheetView>
  </sheetViews>
  <sheetFormatPr defaultRowHeight="15" customHeight="1" x14ac:dyDescent="0.2"/>
  <cols>
    <col min="1" max="1" width="5.7109375" style="1" customWidth="1"/>
    <col min="2" max="2" width="10.5703125" style="1" customWidth="1"/>
    <col min="3" max="3" width="8" style="2" customWidth="1"/>
    <col min="4" max="4" width="23" style="3" customWidth="1"/>
    <col min="5" max="5" width="15.42578125" style="4" customWidth="1"/>
    <col min="6" max="6" width="13.42578125" style="5" hidden="1" customWidth="1"/>
    <col min="7" max="7" width="12.140625" style="7" hidden="1" customWidth="1"/>
    <col min="8" max="8" width="12.28515625" style="7" hidden="1" customWidth="1"/>
    <col min="9" max="9" width="11.28515625" style="1" hidden="1" customWidth="1"/>
    <col min="10" max="10" width="10.85546875" style="1" hidden="1" customWidth="1"/>
    <col min="11" max="11" width="8.42578125" style="1" hidden="1" customWidth="1"/>
    <col min="12" max="12" width="13.5703125" style="1" hidden="1" customWidth="1"/>
    <col min="13" max="13" width="19.42578125" style="7" customWidth="1"/>
    <col min="14" max="15" width="19" style="2" customWidth="1"/>
    <col min="16" max="17" width="19.28515625" style="2" customWidth="1"/>
    <col min="18" max="18" width="19.28515625" style="296" customWidth="1"/>
    <col min="19" max="19" width="19.28515625" style="2" customWidth="1"/>
    <col min="20" max="20" width="18.28515625" style="7" customWidth="1"/>
    <col min="21" max="21" width="11.85546875" style="7" customWidth="1"/>
    <col min="22" max="22" width="16.42578125" style="7" customWidth="1"/>
    <col min="23" max="23" width="12" style="7" customWidth="1"/>
    <col min="24" max="24" width="11.85546875" style="7" customWidth="1"/>
    <col min="25" max="25" width="13.28515625" style="7" customWidth="1"/>
    <col min="26" max="26" width="13.42578125" style="7" customWidth="1"/>
    <col min="27" max="253" width="9.140625" style="7" customWidth="1"/>
  </cols>
  <sheetData>
    <row r="1" spans="1:28" ht="3.75" customHeight="1" x14ac:dyDescent="0.2"/>
    <row r="2" spans="1:28" ht="15" customHeight="1" x14ac:dyDescent="0.2">
      <c r="B2" s="256"/>
      <c r="C2" s="256"/>
      <c r="D2" s="354"/>
      <c r="E2" s="354"/>
      <c r="F2" s="354"/>
      <c r="G2" s="354"/>
      <c r="H2" s="354"/>
      <c r="I2" s="354"/>
      <c r="J2" s="354"/>
      <c r="K2" s="354"/>
      <c r="L2" s="354"/>
      <c r="M2" s="354"/>
      <c r="N2" s="354"/>
      <c r="O2" s="354"/>
      <c r="P2" s="354"/>
      <c r="Q2" s="354"/>
      <c r="R2" s="354"/>
      <c r="S2" s="354"/>
      <c r="T2" s="354"/>
      <c r="U2" s="354"/>
    </row>
    <row r="3" spans="1:28" ht="14.25" customHeight="1" x14ac:dyDescent="0.2">
      <c r="B3" s="256"/>
      <c r="C3" s="256"/>
      <c r="D3" s="354"/>
      <c r="E3" s="354"/>
      <c r="F3" s="354"/>
      <c r="G3" s="354"/>
      <c r="H3" s="354"/>
      <c r="I3" s="354"/>
      <c r="J3" s="354"/>
      <c r="K3" s="354"/>
      <c r="L3" s="354"/>
      <c r="M3" s="354"/>
      <c r="N3" s="354"/>
      <c r="O3" s="354"/>
      <c r="P3" s="354"/>
      <c r="Q3" s="354"/>
      <c r="R3" s="354"/>
      <c r="S3" s="354"/>
      <c r="T3" s="354"/>
      <c r="U3" s="354"/>
    </row>
    <row r="4" spans="1:28" ht="17.25" customHeight="1" x14ac:dyDescent="0.2">
      <c r="A4" s="8"/>
      <c r="B4" s="256"/>
      <c r="C4" s="256"/>
      <c r="D4" s="354"/>
      <c r="E4" s="354"/>
      <c r="F4" s="354"/>
      <c r="G4" s="354"/>
      <c r="H4" s="354"/>
      <c r="I4" s="354"/>
      <c r="J4" s="354"/>
      <c r="K4" s="354"/>
      <c r="L4" s="354"/>
      <c r="M4" s="354"/>
      <c r="N4" s="354"/>
      <c r="O4" s="354"/>
      <c r="P4" s="354"/>
      <c r="Q4" s="354"/>
      <c r="R4" s="354"/>
      <c r="S4" s="354"/>
      <c r="T4" s="354"/>
      <c r="U4" s="354"/>
    </row>
    <row r="5" spans="1:28" ht="17.25" customHeight="1" x14ac:dyDescent="0.2">
      <c r="A5" s="8"/>
      <c r="B5" s="257"/>
      <c r="C5" s="257"/>
      <c r="D5" s="354"/>
      <c r="E5" s="354"/>
      <c r="F5" s="354"/>
      <c r="G5" s="354"/>
      <c r="H5" s="354"/>
      <c r="I5" s="354"/>
      <c r="J5" s="354"/>
      <c r="K5" s="354"/>
      <c r="L5" s="354"/>
      <c r="M5" s="354"/>
      <c r="N5" s="354"/>
      <c r="O5" s="354"/>
      <c r="P5" s="354"/>
      <c r="Q5" s="354"/>
      <c r="R5" s="354"/>
      <c r="S5" s="354"/>
      <c r="T5" s="354"/>
      <c r="U5" s="354"/>
    </row>
    <row r="6" spans="1:28" ht="17.25" customHeight="1" x14ac:dyDescent="0.2">
      <c r="A6" s="8"/>
      <c r="B6" s="253"/>
      <c r="C6" s="253"/>
      <c r="D6" s="354"/>
      <c r="E6" s="354"/>
      <c r="F6" s="354"/>
      <c r="G6" s="354"/>
      <c r="H6" s="354"/>
      <c r="I6" s="354"/>
      <c r="J6" s="354"/>
      <c r="K6" s="354"/>
      <c r="L6" s="354"/>
      <c r="M6" s="354"/>
      <c r="N6" s="354"/>
      <c r="O6" s="354"/>
      <c r="P6" s="354"/>
      <c r="Q6" s="354"/>
      <c r="R6" s="354"/>
      <c r="S6" s="354"/>
      <c r="T6" s="354"/>
      <c r="U6" s="354"/>
    </row>
    <row r="7" spans="1:28" ht="15" customHeight="1" x14ac:dyDescent="0.2">
      <c r="A7" s="9"/>
      <c r="C7" s="254"/>
      <c r="D7" s="354"/>
      <c r="E7" s="354"/>
      <c r="F7" s="354"/>
      <c r="G7" s="354"/>
      <c r="H7" s="354"/>
      <c r="I7" s="354"/>
      <c r="J7" s="354"/>
      <c r="K7" s="354"/>
      <c r="L7" s="354"/>
      <c r="M7" s="354"/>
      <c r="N7" s="354"/>
      <c r="O7" s="354"/>
      <c r="P7" s="354"/>
      <c r="Q7" s="354"/>
      <c r="R7" s="354"/>
      <c r="S7" s="354"/>
      <c r="T7" s="354"/>
      <c r="U7" s="354"/>
      <c r="V7" s="9"/>
      <c r="W7" s="11"/>
      <c r="X7" s="11"/>
      <c r="Y7" s="11"/>
      <c r="Z7" s="11"/>
      <c r="AA7" s="11"/>
      <c r="AB7" s="11"/>
    </row>
    <row r="8" spans="1:28" ht="15" customHeight="1" x14ac:dyDescent="0.2">
      <c r="A8" s="9"/>
      <c r="F8" s="330"/>
      <c r="T8" s="355"/>
      <c r="U8" s="355"/>
      <c r="V8" s="11"/>
      <c r="W8" s="355" t="s">
        <v>266</v>
      </c>
      <c r="X8" s="355"/>
      <c r="Y8" s="355"/>
      <c r="Z8" s="11"/>
      <c r="AA8" s="11"/>
      <c r="AB8" s="114"/>
    </row>
    <row r="9" spans="1:28" ht="18" customHeight="1" x14ac:dyDescent="0.2">
      <c r="A9" s="9"/>
      <c r="B9" s="356" t="s">
        <v>284</v>
      </c>
      <c r="C9" s="356"/>
      <c r="D9" s="356"/>
      <c r="E9" s="356"/>
      <c r="F9" s="356"/>
      <c r="G9" s="356"/>
      <c r="H9" s="356"/>
      <c r="I9" s="356"/>
      <c r="J9" s="356"/>
      <c r="K9" s="356"/>
      <c r="L9" s="356"/>
      <c r="M9" s="356"/>
      <c r="T9" s="11"/>
      <c r="U9" s="11"/>
      <c r="V9" s="11" t="s">
        <v>265</v>
      </c>
      <c r="W9" s="355" t="s">
        <v>293</v>
      </c>
      <c r="X9" s="355"/>
      <c r="Y9" s="355"/>
      <c r="Z9" s="355"/>
      <c r="AA9" s="11"/>
      <c r="AB9" s="114"/>
    </row>
    <row r="10" spans="1:28" ht="18.75" x14ac:dyDescent="0.25">
      <c r="A10" s="9"/>
      <c r="B10" s="409" t="s">
        <v>416</v>
      </c>
      <c r="C10" s="409"/>
      <c r="D10" s="409"/>
      <c r="E10" s="325"/>
      <c r="F10" s="4"/>
      <c r="G10" s="13"/>
      <c r="H10" s="13"/>
      <c r="I10" s="2"/>
      <c r="J10" s="2"/>
      <c r="K10" s="296"/>
      <c r="L10" s="2"/>
      <c r="M10" s="13"/>
      <c r="T10" s="11"/>
      <c r="U10" s="11"/>
      <c r="V10" s="355"/>
      <c r="W10" s="355"/>
      <c r="X10" s="355"/>
      <c r="Y10" s="355"/>
      <c r="Z10" s="355"/>
      <c r="AA10" s="355"/>
      <c r="AB10" s="114"/>
    </row>
    <row r="11" spans="1:28" ht="18.75" x14ac:dyDescent="0.2">
      <c r="A11" s="252"/>
      <c r="B11" s="252"/>
      <c r="C11" s="252"/>
      <c r="D11" s="10"/>
      <c r="E11" s="10"/>
      <c r="F11" s="4"/>
      <c r="G11" s="13"/>
      <c r="H11" s="13"/>
      <c r="I11" s="254"/>
      <c r="J11" s="254"/>
      <c r="K11" s="296"/>
      <c r="L11" s="254"/>
      <c r="M11" s="13"/>
      <c r="N11" s="254"/>
      <c r="O11" s="254"/>
      <c r="P11" s="254"/>
      <c r="Q11" s="254"/>
      <c r="S11" s="254"/>
      <c r="T11" s="255"/>
      <c r="U11" s="255"/>
      <c r="V11" s="252"/>
      <c r="W11" s="252"/>
      <c r="X11" s="252"/>
      <c r="Y11" s="252"/>
      <c r="Z11" s="252"/>
      <c r="AA11" s="252"/>
      <c r="AB11" s="114"/>
    </row>
    <row r="12" spans="1:28" ht="18.75" x14ac:dyDescent="0.2">
      <c r="A12" s="252"/>
      <c r="B12" s="252"/>
      <c r="C12" s="252"/>
      <c r="D12" s="10"/>
      <c r="E12" s="10"/>
      <c r="F12" s="4"/>
      <c r="G12" s="13"/>
      <c r="H12" s="13"/>
      <c r="I12" s="254"/>
      <c r="J12" s="254"/>
      <c r="K12" s="296"/>
      <c r="L12" s="254"/>
      <c r="M12" s="13"/>
      <c r="N12" s="254"/>
      <c r="O12" s="254"/>
      <c r="P12" s="254"/>
      <c r="Q12" s="254"/>
      <c r="S12" s="254"/>
      <c r="T12" s="255"/>
      <c r="U12" s="255"/>
      <c r="V12" s="252"/>
      <c r="W12" s="252"/>
      <c r="X12" s="252"/>
      <c r="Y12" s="252"/>
      <c r="Z12" s="252"/>
      <c r="AA12" s="252"/>
      <c r="AB12" s="114"/>
    </row>
    <row r="13" spans="1:28" ht="18.75" x14ac:dyDescent="0.2">
      <c r="A13" s="252"/>
      <c r="B13" s="252"/>
      <c r="C13" s="252"/>
      <c r="D13" s="10"/>
      <c r="E13" s="10"/>
      <c r="F13" s="4"/>
      <c r="G13" s="13"/>
      <c r="H13" s="13"/>
      <c r="I13" s="254"/>
      <c r="J13" s="254"/>
      <c r="K13" s="296"/>
      <c r="L13" s="254"/>
      <c r="M13" s="13"/>
      <c r="N13" s="254"/>
      <c r="O13" s="254"/>
      <c r="P13" s="254"/>
      <c r="Q13" s="254"/>
      <c r="S13" s="254"/>
      <c r="T13" s="255"/>
      <c r="U13" s="255"/>
      <c r="V13" s="252"/>
      <c r="W13" s="252"/>
      <c r="X13" s="252"/>
      <c r="Y13" s="252"/>
      <c r="Z13" s="252"/>
      <c r="AA13" s="252"/>
      <c r="AB13" s="114"/>
    </row>
    <row r="14" spans="1:28" ht="18.75" x14ac:dyDescent="0.2">
      <c r="A14" s="219"/>
      <c r="B14" s="219"/>
      <c r="C14" s="219"/>
      <c r="D14" s="10"/>
      <c r="E14" s="10"/>
      <c r="F14" s="4"/>
      <c r="G14" s="13"/>
      <c r="H14" s="13"/>
      <c r="I14" s="220"/>
      <c r="J14" s="220"/>
      <c r="K14" s="296"/>
      <c r="L14" s="220"/>
      <c r="M14" s="13"/>
      <c r="N14" s="220"/>
      <c r="O14" s="220"/>
      <c r="P14" s="220"/>
      <c r="Q14" s="220"/>
      <c r="S14" s="220"/>
      <c r="T14" s="11"/>
      <c r="U14" s="11"/>
      <c r="V14" s="219"/>
      <c r="W14" s="219"/>
      <c r="X14" s="219"/>
      <c r="Y14" s="219"/>
      <c r="Z14" s="219"/>
      <c r="AA14" s="219"/>
      <c r="AB14" s="114"/>
    </row>
    <row r="15" spans="1:28" ht="18.75" x14ac:dyDescent="0.2">
      <c r="A15" s="2"/>
      <c r="B15" s="2"/>
      <c r="D15" s="4"/>
      <c r="E15" s="14"/>
      <c r="F15" s="4"/>
      <c r="G15" s="13"/>
      <c r="H15" s="13"/>
      <c r="I15" s="2"/>
      <c r="J15" s="2"/>
      <c r="K15" s="296"/>
      <c r="L15" s="2"/>
      <c r="M15" s="13"/>
      <c r="T15" s="15"/>
      <c r="U15" s="15"/>
      <c r="V15" s="15"/>
      <c r="W15" s="11"/>
      <c r="X15" s="11"/>
      <c r="Y15" s="11"/>
      <c r="Z15" s="11"/>
      <c r="AA15" s="11"/>
      <c r="AB15" s="16"/>
    </row>
    <row r="16" spans="1:28" ht="20.25" x14ac:dyDescent="0.2">
      <c r="A16" s="2"/>
      <c r="B16" s="2"/>
      <c r="C16" s="357" t="s">
        <v>413</v>
      </c>
      <c r="D16" s="357"/>
      <c r="E16" s="357"/>
      <c r="F16" s="357"/>
      <c r="G16" s="357"/>
      <c r="H16" s="357"/>
      <c r="I16" s="357"/>
      <c r="J16" s="357"/>
      <c r="K16" s="357"/>
      <c r="L16" s="357"/>
      <c r="M16" s="357"/>
      <c r="N16" s="357"/>
      <c r="O16" s="357"/>
      <c r="P16" s="357"/>
      <c r="Q16" s="357"/>
      <c r="R16" s="357"/>
      <c r="S16" s="357"/>
      <c r="T16" s="357"/>
      <c r="U16" s="357"/>
      <c r="V16" s="357"/>
      <c r="W16" s="357"/>
      <c r="X16" s="357"/>
      <c r="Y16" s="357"/>
      <c r="Z16" s="357"/>
      <c r="AA16" s="13"/>
    </row>
    <row r="17" spans="1:253" ht="18.600000000000001" customHeight="1" x14ac:dyDescent="0.2">
      <c r="A17" s="2"/>
      <c r="B17" s="2"/>
      <c r="D17" s="12"/>
      <c r="F17" s="6"/>
      <c r="G17" s="13"/>
      <c r="H17" s="13"/>
      <c r="I17" s="2"/>
      <c r="J17" s="2"/>
      <c r="K17" s="296"/>
      <c r="L17" s="2"/>
      <c r="M17" s="13"/>
      <c r="O17" s="357"/>
      <c r="P17" s="357"/>
      <c r="Q17" s="357"/>
      <c r="R17" s="357"/>
      <c r="S17" s="357"/>
      <c r="T17" s="13"/>
      <c r="U17" s="13"/>
      <c r="V17" s="13"/>
      <c r="W17" s="13"/>
      <c r="X17" s="13"/>
      <c r="Y17" s="13"/>
      <c r="Z17" s="13"/>
      <c r="AA17" s="13"/>
    </row>
    <row r="18" spans="1:253" ht="10.5" customHeight="1" x14ac:dyDescent="0.2">
      <c r="A18" s="2"/>
      <c r="B18" s="2"/>
      <c r="D18" s="2"/>
      <c r="F18" s="2"/>
      <c r="G18" s="2"/>
      <c r="H18" s="2"/>
      <c r="I18" s="2"/>
      <c r="J18" s="2"/>
      <c r="K18" s="296"/>
      <c r="L18" s="2"/>
      <c r="M18" s="2"/>
      <c r="T18" s="13"/>
      <c r="U18" s="13"/>
      <c r="V18" s="13"/>
      <c r="W18" s="13"/>
      <c r="X18" s="13"/>
      <c r="Y18" s="13"/>
      <c r="Z18" s="13"/>
      <c r="AA18" s="13"/>
    </row>
    <row r="19" spans="1:253" ht="10.5" customHeight="1" x14ac:dyDescent="0.2">
      <c r="A19" s="220"/>
      <c r="B19" s="220"/>
      <c r="C19" s="220"/>
      <c r="D19" s="220"/>
      <c r="F19" s="220"/>
      <c r="G19" s="220"/>
      <c r="H19" s="220"/>
      <c r="I19" s="220"/>
      <c r="J19" s="220"/>
      <c r="K19" s="296"/>
      <c r="L19" s="220"/>
      <c r="M19" s="220"/>
      <c r="N19" s="220"/>
      <c r="O19" s="220"/>
      <c r="P19" s="220"/>
      <c r="Q19" s="220"/>
      <c r="S19" s="220"/>
      <c r="T19" s="13"/>
      <c r="U19" s="13"/>
      <c r="V19" s="13"/>
      <c r="W19" s="13"/>
      <c r="X19" s="13"/>
      <c r="Y19" s="13"/>
      <c r="Z19" s="13"/>
      <c r="AA19" s="13"/>
    </row>
    <row r="20" spans="1:253" ht="10.5" customHeight="1" x14ac:dyDescent="0.2">
      <c r="A20" s="220"/>
      <c r="B20" s="220"/>
      <c r="C20" s="220"/>
      <c r="D20" s="220"/>
      <c r="F20" s="220"/>
      <c r="G20" s="220"/>
      <c r="H20" s="220"/>
      <c r="I20" s="220"/>
      <c r="J20" s="220"/>
      <c r="K20" s="296"/>
      <c r="L20" s="220"/>
      <c r="M20" s="220"/>
      <c r="N20" s="220"/>
      <c r="O20" s="220"/>
      <c r="P20" s="220"/>
      <c r="Q20" s="220"/>
      <c r="S20" s="220"/>
      <c r="T20" s="13"/>
      <c r="U20" s="13"/>
      <c r="V20" s="13"/>
      <c r="W20" s="13"/>
      <c r="X20" s="13"/>
      <c r="Y20" s="13"/>
      <c r="Z20" s="13"/>
      <c r="AA20" s="13"/>
    </row>
    <row r="21" spans="1:253" ht="15" customHeight="1" x14ac:dyDescent="0.2">
      <c r="A21" s="2"/>
      <c r="B21" s="2"/>
      <c r="D21" s="2"/>
      <c r="F21" s="2"/>
      <c r="G21" s="2"/>
      <c r="H21" s="2"/>
      <c r="I21" s="2"/>
      <c r="J21" s="2"/>
      <c r="K21" s="296"/>
      <c r="L21" s="2"/>
      <c r="M21" s="2"/>
      <c r="O21" s="6"/>
      <c r="T21" s="13"/>
      <c r="U21" s="13"/>
      <c r="V21" s="13"/>
      <c r="W21" s="13"/>
      <c r="X21" s="13"/>
      <c r="Y21" s="13"/>
      <c r="Z21" s="13"/>
      <c r="AA21" s="13"/>
    </row>
    <row r="22" spans="1:253" ht="17.25" customHeight="1" x14ac:dyDescent="0.2">
      <c r="A22" s="2"/>
      <c r="B22" s="185"/>
      <c r="C22" s="187"/>
      <c r="D22" s="17"/>
      <c r="F22" s="6"/>
      <c r="G22" s="13"/>
      <c r="H22" s="13"/>
      <c r="I22" s="2"/>
      <c r="J22" s="2"/>
      <c r="K22" s="296"/>
      <c r="L22" s="2"/>
      <c r="M22" s="13"/>
      <c r="T22" s="13"/>
      <c r="U22" s="13"/>
      <c r="V22" s="13"/>
      <c r="W22" s="13"/>
      <c r="X22" s="13"/>
      <c r="Y22" s="13"/>
      <c r="Z22" s="13"/>
      <c r="AA22" s="13"/>
    </row>
    <row r="23" spans="1:253" ht="12.75" customHeight="1" x14ac:dyDescent="0.2">
      <c r="A23" s="2"/>
      <c r="B23" s="18"/>
      <c r="C23" s="18"/>
      <c r="D23" s="18"/>
      <c r="F23" s="6"/>
      <c r="G23" s="13"/>
      <c r="H23" s="13"/>
      <c r="I23" s="2"/>
      <c r="J23" s="2"/>
      <c r="K23" s="296"/>
      <c r="L23" s="2"/>
      <c r="M23" s="13"/>
      <c r="T23" s="13"/>
      <c r="U23" s="13"/>
      <c r="V23" s="13"/>
      <c r="W23" s="13"/>
      <c r="X23" s="13"/>
      <c r="Y23" s="13"/>
      <c r="Z23" s="13"/>
      <c r="AA23" s="13"/>
    </row>
    <row r="24" spans="1:253" ht="10.5" customHeight="1" thickBot="1" x14ac:dyDescent="0.25">
      <c r="A24" s="2"/>
      <c r="B24" s="2"/>
      <c r="C24" s="18"/>
      <c r="D24" s="2"/>
      <c r="F24" s="6"/>
      <c r="G24" s="13"/>
      <c r="H24" s="13"/>
      <c r="I24" s="2"/>
      <c r="J24" s="2"/>
      <c r="K24" s="296"/>
      <c r="L24" s="2"/>
      <c r="M24" s="13"/>
      <c r="T24" s="13"/>
      <c r="U24" s="13"/>
      <c r="V24" s="13"/>
      <c r="W24" s="13"/>
      <c r="X24" s="13"/>
      <c r="Y24" s="13"/>
      <c r="Z24" s="13"/>
      <c r="AA24" s="13"/>
    </row>
    <row r="25" spans="1:253" ht="33" customHeight="1" thickBot="1" x14ac:dyDescent="0.25">
      <c r="A25" s="2"/>
      <c r="B25" s="2"/>
      <c r="D25" s="12"/>
      <c r="E25" s="19" t="s">
        <v>0</v>
      </c>
      <c r="F25" s="20" t="s">
        <v>1</v>
      </c>
      <c r="G25" s="119" t="s">
        <v>7</v>
      </c>
      <c r="H25" s="21">
        <v>68.040000000000006</v>
      </c>
      <c r="I25" s="22" t="s">
        <v>3</v>
      </c>
      <c r="J25" s="22" t="s">
        <v>4</v>
      </c>
      <c r="K25" s="22" t="s">
        <v>66</v>
      </c>
      <c r="L25" s="22" t="s">
        <v>5</v>
      </c>
      <c r="M25" s="21" t="s">
        <v>6</v>
      </c>
      <c r="N25" s="119" t="s">
        <v>7</v>
      </c>
      <c r="O25" s="19" t="s">
        <v>8</v>
      </c>
      <c r="P25" s="23" t="s">
        <v>3</v>
      </c>
      <c r="Q25" s="22" t="s">
        <v>4</v>
      </c>
      <c r="R25" s="22" t="s">
        <v>66</v>
      </c>
      <c r="S25" s="22" t="s">
        <v>5</v>
      </c>
      <c r="T25" s="24"/>
      <c r="U25" s="25"/>
      <c r="V25" s="25"/>
      <c r="W25" s="358"/>
      <c r="X25" s="358"/>
      <c r="Y25" s="13"/>
      <c r="Z25" s="13"/>
      <c r="AA25" s="13"/>
      <c r="AC25" s="3"/>
      <c r="AD25" s="3"/>
    </row>
    <row r="26" spans="1:253" s="1" customFormat="1" ht="108" customHeight="1" thickBot="1" x14ac:dyDescent="0.25">
      <c r="A26" s="331" t="s">
        <v>9</v>
      </c>
      <c r="B26" s="333" t="s">
        <v>10</v>
      </c>
      <c r="C26" s="347" t="s">
        <v>11</v>
      </c>
      <c r="D26" s="347" t="s">
        <v>12</v>
      </c>
      <c r="E26" s="27" t="s">
        <v>13</v>
      </c>
      <c r="F26" s="28" t="s">
        <v>278</v>
      </c>
      <c r="G26" s="307" t="s">
        <v>74</v>
      </c>
      <c r="H26" s="30" t="s">
        <v>14</v>
      </c>
      <c r="I26" s="30" t="s">
        <v>15</v>
      </c>
      <c r="J26" s="29" t="s">
        <v>16</v>
      </c>
      <c r="K26" s="29" t="s">
        <v>297</v>
      </c>
      <c r="L26" s="29" t="s">
        <v>17</v>
      </c>
      <c r="M26" s="31" t="s">
        <v>280</v>
      </c>
      <c r="N26" s="307" t="s">
        <v>74</v>
      </c>
      <c r="O26" s="31" t="s">
        <v>19</v>
      </c>
      <c r="P26" s="31" t="s">
        <v>20</v>
      </c>
      <c r="Q26" s="32" t="s">
        <v>21</v>
      </c>
      <c r="R26" s="32" t="s">
        <v>297</v>
      </c>
      <c r="S26" s="29" t="s">
        <v>291</v>
      </c>
      <c r="T26" s="33" t="s">
        <v>22</v>
      </c>
      <c r="U26" s="349" t="s">
        <v>23</v>
      </c>
      <c r="V26" s="339" t="s">
        <v>24</v>
      </c>
      <c r="W26" s="340" t="s">
        <v>25</v>
      </c>
      <c r="X26" s="342" t="s">
        <v>26</v>
      </c>
      <c r="Y26" s="344" t="s">
        <v>27</v>
      </c>
      <c r="Z26" s="344" t="s">
        <v>28</v>
      </c>
      <c r="AA26" s="2"/>
    </row>
    <row r="27" spans="1:253" s="1" customFormat="1" ht="113.25" customHeight="1" thickBot="1" x14ac:dyDescent="0.25">
      <c r="A27" s="332"/>
      <c r="B27" s="334"/>
      <c r="C27" s="348"/>
      <c r="D27" s="348"/>
      <c r="E27" s="35"/>
      <c r="F27" s="36" t="s">
        <v>29</v>
      </c>
      <c r="G27" s="37" t="s">
        <v>29</v>
      </c>
      <c r="H27" s="37" t="s">
        <v>29</v>
      </c>
      <c r="I27" s="37" t="s">
        <v>29</v>
      </c>
      <c r="J27" s="38" t="s">
        <v>29</v>
      </c>
      <c r="K27" s="38" t="s">
        <v>29</v>
      </c>
      <c r="L27" s="38" t="s">
        <v>29</v>
      </c>
      <c r="M27" s="26" t="s">
        <v>30</v>
      </c>
      <c r="N27" s="26" t="s">
        <v>30</v>
      </c>
      <c r="O27" s="26" t="s">
        <v>30</v>
      </c>
      <c r="P27" s="26" t="s">
        <v>30</v>
      </c>
      <c r="Q27" s="26" t="s">
        <v>30</v>
      </c>
      <c r="R27" s="297" t="s">
        <v>30</v>
      </c>
      <c r="S27" s="26" t="s">
        <v>30</v>
      </c>
      <c r="T27" s="39" t="s">
        <v>30</v>
      </c>
      <c r="U27" s="350"/>
      <c r="V27" s="339"/>
      <c r="W27" s="341"/>
      <c r="X27" s="343"/>
      <c r="Y27" s="345"/>
      <c r="Z27" s="346"/>
      <c r="AA27" s="2"/>
    </row>
    <row r="28" spans="1:253" s="40" customFormat="1" ht="57.75" customHeight="1" thickBot="1" x14ac:dyDescent="0.25">
      <c r="A28" s="41"/>
      <c r="B28" s="42"/>
      <c r="C28" s="41"/>
      <c r="D28" s="43"/>
      <c r="E28" s="44"/>
      <c r="F28" s="38"/>
      <c r="G28" s="45"/>
      <c r="H28" s="46"/>
      <c r="I28" s="45"/>
      <c r="J28" s="45"/>
      <c r="K28" s="45"/>
      <c r="L28" s="45"/>
      <c r="M28" s="41" t="s">
        <v>31</v>
      </c>
      <c r="N28" s="41" t="s">
        <v>32</v>
      </c>
      <c r="O28" s="41" t="s">
        <v>32</v>
      </c>
      <c r="P28" s="41" t="s">
        <v>33</v>
      </c>
      <c r="Q28" s="41" t="s">
        <v>33</v>
      </c>
      <c r="R28" s="41" t="s">
        <v>33</v>
      </c>
      <c r="S28" s="41" t="s">
        <v>33</v>
      </c>
      <c r="T28" s="43" t="s">
        <v>34</v>
      </c>
      <c r="U28" s="47"/>
      <c r="V28" s="42"/>
      <c r="W28" s="47"/>
      <c r="X28" s="48"/>
      <c r="Y28" s="49" t="s">
        <v>412</v>
      </c>
      <c r="Z28" s="48"/>
      <c r="AA28" s="2"/>
      <c r="AB28" s="1"/>
      <c r="AC28" s="50"/>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row>
    <row r="29" spans="1:253" ht="102.75" customHeight="1" thickBot="1" x14ac:dyDescent="0.25">
      <c r="A29" s="45">
        <v>1</v>
      </c>
      <c r="B29" s="41" t="s">
        <v>35</v>
      </c>
      <c r="C29" s="45">
        <v>1</v>
      </c>
      <c r="D29" s="51" t="s">
        <v>36</v>
      </c>
      <c r="E29" s="44" t="s">
        <v>37</v>
      </c>
      <c r="F29" s="52"/>
      <c r="G29" s="52">
        <v>45000</v>
      </c>
      <c r="H29" s="52">
        <v>831000</v>
      </c>
      <c r="I29" s="52"/>
      <c r="J29" s="53">
        <v>61000</v>
      </c>
      <c r="K29" s="52">
        <v>19000</v>
      </c>
      <c r="L29" s="52">
        <v>8000</v>
      </c>
      <c r="M29" s="54">
        <f>F29/1.09</f>
        <v>0</v>
      </c>
      <c r="N29" s="54">
        <f>G29/1.09</f>
        <v>41284.403669724765</v>
      </c>
      <c r="O29" s="54">
        <f t="shared" ref="O29:S29" si="0">H29/1.09</f>
        <v>762385.32110091741</v>
      </c>
      <c r="P29" s="54">
        <f t="shared" si="0"/>
        <v>0</v>
      </c>
      <c r="Q29" s="54">
        <f t="shared" si="0"/>
        <v>55963.302752293574</v>
      </c>
      <c r="R29" s="54">
        <f t="shared" si="0"/>
        <v>17431.192660550456</v>
      </c>
      <c r="S29" s="54">
        <f t="shared" si="0"/>
        <v>7339.4495412844035</v>
      </c>
      <c r="T29" s="55">
        <f>SUM(N29:S29)</f>
        <v>884403.66972477047</v>
      </c>
      <c r="U29" s="56" t="s">
        <v>38</v>
      </c>
      <c r="V29" s="57" t="s">
        <v>46</v>
      </c>
      <c r="W29" s="58" t="s">
        <v>390</v>
      </c>
      <c r="X29" s="59" t="s">
        <v>305</v>
      </c>
      <c r="Y29" s="60" t="s">
        <v>39</v>
      </c>
      <c r="Z29" s="47" t="s">
        <v>40</v>
      </c>
      <c r="AA29" s="13"/>
      <c r="AC29" s="3"/>
    </row>
    <row r="30" spans="1:253" s="61" customFormat="1" ht="31.5" customHeight="1" thickBot="1" x14ac:dyDescent="0.25">
      <c r="A30" s="45">
        <v>2</v>
      </c>
      <c r="B30" s="45"/>
      <c r="C30" s="62"/>
      <c r="D30" s="63" t="s">
        <v>41</v>
      </c>
      <c r="E30" s="64"/>
      <c r="F30" s="65"/>
      <c r="G30" s="65">
        <f>SUM(G29)</f>
        <v>45000</v>
      </c>
      <c r="H30" s="65">
        <f>SUM(H29)</f>
        <v>831000</v>
      </c>
      <c r="I30" s="65"/>
      <c r="J30" s="65">
        <f t="shared" ref="J30:S30" si="1">SUM(J29)</f>
        <v>61000</v>
      </c>
      <c r="K30" s="65">
        <f t="shared" si="1"/>
        <v>19000</v>
      </c>
      <c r="L30" s="65">
        <f t="shared" si="1"/>
        <v>8000</v>
      </c>
      <c r="M30" s="66">
        <f t="shared" si="1"/>
        <v>0</v>
      </c>
      <c r="N30" s="66">
        <f t="shared" si="1"/>
        <v>41284.403669724765</v>
      </c>
      <c r="O30" s="66">
        <f t="shared" si="1"/>
        <v>762385.32110091741</v>
      </c>
      <c r="P30" s="66">
        <f t="shared" si="1"/>
        <v>0</v>
      </c>
      <c r="Q30" s="66">
        <f t="shared" si="1"/>
        <v>55963.302752293574</v>
      </c>
      <c r="R30" s="66">
        <f t="shared" si="1"/>
        <v>17431.192660550456</v>
      </c>
      <c r="S30" s="66">
        <f t="shared" si="1"/>
        <v>7339.4495412844035</v>
      </c>
      <c r="T30" s="66">
        <f>SUM(N30:S30)</f>
        <v>884403.66972477047</v>
      </c>
      <c r="U30" s="67"/>
      <c r="V30" s="67"/>
      <c r="W30" s="68"/>
      <c r="X30" s="69"/>
      <c r="Y30" s="70"/>
      <c r="Z30" s="70"/>
      <c r="AA30" s="71"/>
    </row>
    <row r="31" spans="1:253" s="213" customFormat="1" ht="101.25" customHeight="1" thickBot="1" x14ac:dyDescent="0.25">
      <c r="A31" s="45">
        <v>3</v>
      </c>
      <c r="B31" s="207" t="s">
        <v>42</v>
      </c>
      <c r="C31" s="43">
        <v>2</v>
      </c>
      <c r="D31" s="72" t="s">
        <v>43</v>
      </c>
      <c r="E31" s="43" t="s">
        <v>44</v>
      </c>
      <c r="F31" s="91">
        <v>560000</v>
      </c>
      <c r="G31" s="74"/>
      <c r="H31" s="73"/>
      <c r="I31" s="74"/>
      <c r="J31" s="74"/>
      <c r="K31" s="212"/>
      <c r="L31" s="212">
        <v>0</v>
      </c>
      <c r="M31" s="202">
        <f>F31/1.19</f>
        <v>470588.23529411765</v>
      </c>
      <c r="N31" s="202">
        <f t="shared" ref="N31:S31" si="2">G31/1.19</f>
        <v>0</v>
      </c>
      <c r="O31" s="202">
        <f t="shared" si="2"/>
        <v>0</v>
      </c>
      <c r="P31" s="202">
        <f t="shared" si="2"/>
        <v>0</v>
      </c>
      <c r="Q31" s="202">
        <f t="shared" si="2"/>
        <v>0</v>
      </c>
      <c r="R31" s="202">
        <f t="shared" si="2"/>
        <v>0</v>
      </c>
      <c r="S31" s="202">
        <f t="shared" si="2"/>
        <v>0</v>
      </c>
      <c r="T31" s="55">
        <f t="shared" ref="T31:T49" si="3">SUM(M31:S31)</f>
        <v>470588.23529411765</v>
      </c>
      <c r="U31" s="57" t="s">
        <v>45</v>
      </c>
      <c r="V31" s="57" t="s">
        <v>46</v>
      </c>
      <c r="W31" s="76" t="s">
        <v>312</v>
      </c>
      <c r="X31" s="204" t="s">
        <v>408</v>
      </c>
      <c r="Y31" s="47" t="s">
        <v>39</v>
      </c>
      <c r="Z31" s="78" t="s">
        <v>40</v>
      </c>
      <c r="AA31" s="12"/>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row>
    <row r="32" spans="1:253" ht="28.5" customHeight="1" thickBot="1" x14ac:dyDescent="0.25">
      <c r="A32" s="45">
        <v>4</v>
      </c>
      <c r="B32" s="62"/>
      <c r="C32" s="45"/>
      <c r="D32" s="79" t="s">
        <v>47</v>
      </c>
      <c r="E32" s="43"/>
      <c r="F32" s="65">
        <f>SUM(F31)</f>
        <v>560000</v>
      </c>
      <c r="G32" s="65"/>
      <c r="H32" s="65"/>
      <c r="I32" s="65"/>
      <c r="J32" s="52"/>
      <c r="K32" s="75"/>
      <c r="L32" s="75">
        <v>0</v>
      </c>
      <c r="M32" s="54">
        <f t="shared" ref="M32:S32" si="4">SUM(M31)</f>
        <v>470588.23529411765</v>
      </c>
      <c r="N32" s="54">
        <f t="shared" si="4"/>
        <v>0</v>
      </c>
      <c r="O32" s="54">
        <f t="shared" si="4"/>
        <v>0</v>
      </c>
      <c r="P32" s="54">
        <f t="shared" si="4"/>
        <v>0</v>
      </c>
      <c r="Q32" s="54">
        <f t="shared" si="4"/>
        <v>0</v>
      </c>
      <c r="R32" s="54">
        <f t="shared" si="4"/>
        <v>0</v>
      </c>
      <c r="S32" s="54">
        <f t="shared" si="4"/>
        <v>0</v>
      </c>
      <c r="T32" s="55">
        <f t="shared" si="3"/>
        <v>470588.23529411765</v>
      </c>
      <c r="U32" s="57"/>
      <c r="V32" s="57"/>
      <c r="W32" s="76"/>
      <c r="X32" s="80"/>
      <c r="Y32" s="77"/>
      <c r="Z32" s="78"/>
      <c r="AA32" s="13"/>
    </row>
    <row r="33" spans="1:30" ht="94.5" customHeight="1" thickBot="1" x14ac:dyDescent="0.25">
      <c r="A33" s="45">
        <v>5</v>
      </c>
      <c r="B33" s="82" t="s">
        <v>48</v>
      </c>
      <c r="C33" s="37">
        <v>3</v>
      </c>
      <c r="D33" s="63" t="s">
        <v>383</v>
      </c>
      <c r="E33" s="41" t="s">
        <v>51</v>
      </c>
      <c r="F33" s="65"/>
      <c r="G33" s="52"/>
      <c r="H33" s="73"/>
      <c r="I33" s="74">
        <v>66000</v>
      </c>
      <c r="J33" s="74"/>
      <c r="K33" s="212">
        <v>6000</v>
      </c>
      <c r="L33" s="75"/>
      <c r="M33" s="54">
        <f>F33/1.09</f>
        <v>0</v>
      </c>
      <c r="N33" s="54">
        <f t="shared" ref="N33:S33" si="5">G33/1.09</f>
        <v>0</v>
      </c>
      <c r="O33" s="54">
        <f t="shared" si="5"/>
        <v>0</v>
      </c>
      <c r="P33" s="54">
        <f t="shared" si="5"/>
        <v>60550.458715596324</v>
      </c>
      <c r="Q33" s="54">
        <f t="shared" si="5"/>
        <v>0</v>
      </c>
      <c r="R33" s="54">
        <f t="shared" si="5"/>
        <v>5504.5871559633024</v>
      </c>
      <c r="S33" s="54">
        <f t="shared" si="5"/>
        <v>0</v>
      </c>
      <c r="T33" s="55">
        <f t="shared" si="3"/>
        <v>66055.045871559632</v>
      </c>
      <c r="U33" s="57" t="s">
        <v>45</v>
      </c>
      <c r="V33" s="57" t="s">
        <v>49</v>
      </c>
      <c r="W33" s="81" t="s">
        <v>303</v>
      </c>
      <c r="X33" s="59" t="s">
        <v>309</v>
      </c>
      <c r="Y33" s="77" t="s">
        <v>50</v>
      </c>
      <c r="Z33" s="78" t="s">
        <v>40</v>
      </c>
      <c r="AA33" s="13"/>
    </row>
    <row r="34" spans="1:30" ht="99" customHeight="1" thickBot="1" x14ac:dyDescent="0.25">
      <c r="A34" s="45">
        <v>6</v>
      </c>
      <c r="B34" s="211" t="s">
        <v>48</v>
      </c>
      <c r="C34" s="210">
        <v>4</v>
      </c>
      <c r="D34" s="63" t="s">
        <v>267</v>
      </c>
      <c r="E34" s="41" t="s">
        <v>272</v>
      </c>
      <c r="F34" s="83"/>
      <c r="G34" s="52"/>
      <c r="H34" s="73">
        <v>178000</v>
      </c>
      <c r="I34" s="74"/>
      <c r="J34" s="74"/>
      <c r="K34" s="73"/>
      <c r="L34" s="52"/>
      <c r="M34" s="54">
        <f>F34/1.09</f>
        <v>0</v>
      </c>
      <c r="N34" s="54">
        <f>F34/1.19</f>
        <v>0</v>
      </c>
      <c r="O34" s="54">
        <f t="shared" ref="O34" si="6">G34/1.19</f>
        <v>0</v>
      </c>
      <c r="P34" s="54">
        <f t="shared" ref="P34" si="7">H34/1.19</f>
        <v>149579.83193277312</v>
      </c>
      <c r="Q34" s="54">
        <f t="shared" ref="Q34" si="8">I34/1.19</f>
        <v>0</v>
      </c>
      <c r="R34" s="54">
        <f t="shared" ref="R34" si="9">J34/1.19</f>
        <v>0</v>
      </c>
      <c r="S34" s="54">
        <f t="shared" ref="S34" si="10">K34/1.19</f>
        <v>0</v>
      </c>
      <c r="T34" s="55">
        <f>SUM(M34:S34)</f>
        <v>149579.83193277312</v>
      </c>
      <c r="U34" s="57" t="s">
        <v>45</v>
      </c>
      <c r="V34" s="57" t="s">
        <v>269</v>
      </c>
      <c r="W34" s="209" t="s">
        <v>303</v>
      </c>
      <c r="X34" s="59" t="s">
        <v>309</v>
      </c>
      <c r="Y34" s="77" t="s">
        <v>50</v>
      </c>
      <c r="Z34" s="47" t="s">
        <v>40</v>
      </c>
      <c r="AA34" s="13"/>
    </row>
    <row r="35" spans="1:30" ht="96" customHeight="1" thickBot="1" x14ac:dyDescent="0.25">
      <c r="A35" s="45">
        <v>7</v>
      </c>
      <c r="B35" s="82" t="s">
        <v>48</v>
      </c>
      <c r="C35" s="45">
        <v>5</v>
      </c>
      <c r="D35" s="63" t="s">
        <v>52</v>
      </c>
      <c r="E35" s="41" t="s">
        <v>53</v>
      </c>
      <c r="F35" s="83">
        <v>229000</v>
      </c>
      <c r="G35" s="52">
        <v>0</v>
      </c>
      <c r="H35" s="73">
        <v>298000</v>
      </c>
      <c r="I35" s="74">
        <v>0</v>
      </c>
      <c r="J35" s="74">
        <v>11000</v>
      </c>
      <c r="K35" s="74">
        <v>0</v>
      </c>
      <c r="L35" s="83">
        <v>8000</v>
      </c>
      <c r="M35" s="54">
        <f>F35/1.19</f>
        <v>192436.97478991598</v>
      </c>
      <c r="N35" s="54">
        <f>G35/1.19</f>
        <v>0</v>
      </c>
      <c r="O35" s="54">
        <f t="shared" ref="O35:S37" si="11">H35/1.19</f>
        <v>250420.16806722691</v>
      </c>
      <c r="P35" s="54">
        <f t="shared" si="11"/>
        <v>0</v>
      </c>
      <c r="Q35" s="54">
        <f t="shared" si="11"/>
        <v>9243.6974789915967</v>
      </c>
      <c r="R35" s="54">
        <f t="shared" si="11"/>
        <v>0</v>
      </c>
      <c r="S35" s="54">
        <f t="shared" si="11"/>
        <v>6722.6890756302528</v>
      </c>
      <c r="T35" s="55">
        <f t="shared" si="3"/>
        <v>458823.52941176476</v>
      </c>
      <c r="U35" s="57" t="s">
        <v>45</v>
      </c>
      <c r="V35" s="57" t="s">
        <v>49</v>
      </c>
      <c r="W35" s="81" t="s">
        <v>303</v>
      </c>
      <c r="X35" s="59" t="s">
        <v>309</v>
      </c>
      <c r="Y35" s="84" t="s">
        <v>50</v>
      </c>
      <c r="Z35" s="78" t="s">
        <v>40</v>
      </c>
      <c r="AA35" s="13"/>
      <c r="AD35" s="3"/>
    </row>
    <row r="36" spans="1:30" ht="96" customHeight="1" thickBot="1" x14ac:dyDescent="0.25">
      <c r="A36" s="45">
        <v>8</v>
      </c>
      <c r="B36" s="324" t="s">
        <v>48</v>
      </c>
      <c r="C36" s="45">
        <v>5.0999999999999996</v>
      </c>
      <c r="D36" s="63" t="s">
        <v>406</v>
      </c>
      <c r="E36" s="214" t="s">
        <v>407</v>
      </c>
      <c r="F36" s="83"/>
      <c r="G36" s="83"/>
      <c r="H36" s="73">
        <v>63000</v>
      </c>
      <c r="I36" s="74"/>
      <c r="J36" s="73"/>
      <c r="K36" s="73"/>
      <c r="L36" s="83"/>
      <c r="M36" s="54">
        <f>F36/1.19</f>
        <v>0</v>
      </c>
      <c r="N36" s="54">
        <f t="shared" ref="N36:N37" si="12">G36/1.19</f>
        <v>0</v>
      </c>
      <c r="O36" s="54">
        <f t="shared" si="11"/>
        <v>52941.176470588238</v>
      </c>
      <c r="P36" s="54">
        <f t="shared" si="11"/>
        <v>0</v>
      </c>
      <c r="Q36" s="54">
        <f t="shared" si="11"/>
        <v>0</v>
      </c>
      <c r="R36" s="54">
        <f t="shared" si="11"/>
        <v>0</v>
      </c>
      <c r="S36" s="54">
        <f t="shared" si="11"/>
        <v>0</v>
      </c>
      <c r="T36" s="55">
        <f t="shared" si="3"/>
        <v>52941.176470588238</v>
      </c>
      <c r="U36" s="57" t="s">
        <v>45</v>
      </c>
      <c r="V36" s="57" t="s">
        <v>49</v>
      </c>
      <c r="W36" s="322" t="s">
        <v>337</v>
      </c>
      <c r="X36" s="166" t="s">
        <v>405</v>
      </c>
      <c r="Y36" s="84" t="s">
        <v>50</v>
      </c>
      <c r="Z36" s="78" t="s">
        <v>40</v>
      </c>
      <c r="AA36" s="13"/>
      <c r="AD36" s="3"/>
    </row>
    <row r="37" spans="1:30" ht="96" customHeight="1" thickBot="1" x14ac:dyDescent="0.25">
      <c r="A37" s="45">
        <v>9</v>
      </c>
      <c r="B37" s="324" t="s">
        <v>48</v>
      </c>
      <c r="C37" s="45">
        <v>5.2</v>
      </c>
      <c r="D37" s="63" t="s">
        <v>411</v>
      </c>
      <c r="E37" s="326" t="s">
        <v>410</v>
      </c>
      <c r="F37" s="83"/>
      <c r="G37" s="83"/>
      <c r="H37" s="73"/>
      <c r="I37" s="74"/>
      <c r="J37" s="73"/>
      <c r="K37" s="73"/>
      <c r="L37" s="83">
        <v>15000</v>
      </c>
      <c r="M37" s="54">
        <f>F37/1.19</f>
        <v>0</v>
      </c>
      <c r="N37" s="54">
        <f t="shared" si="12"/>
        <v>0</v>
      </c>
      <c r="O37" s="54">
        <f t="shared" si="11"/>
        <v>0</v>
      </c>
      <c r="P37" s="54">
        <f t="shared" si="11"/>
        <v>0</v>
      </c>
      <c r="Q37" s="54">
        <f t="shared" si="11"/>
        <v>0</v>
      </c>
      <c r="R37" s="54">
        <f t="shared" si="11"/>
        <v>0</v>
      </c>
      <c r="S37" s="54">
        <f t="shared" si="11"/>
        <v>12605.042016806723</v>
      </c>
      <c r="T37" s="55">
        <f t="shared" si="3"/>
        <v>12605.042016806723</v>
      </c>
      <c r="U37" s="57" t="s">
        <v>45</v>
      </c>
      <c r="V37" s="57" t="s">
        <v>49</v>
      </c>
      <c r="W37" s="322" t="s">
        <v>337</v>
      </c>
      <c r="X37" s="166" t="s">
        <v>405</v>
      </c>
      <c r="Y37" s="84" t="s">
        <v>50</v>
      </c>
      <c r="Z37" s="78" t="s">
        <v>40</v>
      </c>
      <c r="AA37" s="13"/>
      <c r="AD37" s="3"/>
    </row>
    <row r="38" spans="1:30" ht="34.5" customHeight="1" thickBot="1" x14ac:dyDescent="0.25">
      <c r="A38" s="45">
        <v>10</v>
      </c>
      <c r="B38" s="82"/>
      <c r="C38" s="45"/>
      <c r="D38" s="63" t="s">
        <v>54</v>
      </c>
      <c r="E38" s="41"/>
      <c r="F38" s="65">
        <f t="shared" ref="F38:K38" si="13">SUM(F33:F36)</f>
        <v>229000</v>
      </c>
      <c r="G38" s="83">
        <f t="shared" si="13"/>
        <v>0</v>
      </c>
      <c r="H38" s="52">
        <f t="shared" si="13"/>
        <v>539000</v>
      </c>
      <c r="I38" s="52">
        <f t="shared" si="13"/>
        <v>66000</v>
      </c>
      <c r="J38" s="83">
        <f t="shared" si="13"/>
        <v>11000</v>
      </c>
      <c r="K38" s="83">
        <f t="shared" si="13"/>
        <v>6000</v>
      </c>
      <c r="L38" s="52">
        <f>SUM(L33:L37)</f>
        <v>23000</v>
      </c>
      <c r="M38" s="85">
        <f>SUM(M33:M37)</f>
        <v>192436.97478991598</v>
      </c>
      <c r="N38" s="54">
        <f t="shared" ref="N38:S38" si="14">SUM(N33:N37)</f>
        <v>0</v>
      </c>
      <c r="O38" s="85">
        <f t="shared" si="14"/>
        <v>303361.34453781514</v>
      </c>
      <c r="P38" s="54">
        <f t="shared" si="14"/>
        <v>210130.29064836944</v>
      </c>
      <c r="Q38" s="85">
        <f t="shared" si="14"/>
        <v>9243.6974789915967</v>
      </c>
      <c r="R38" s="54">
        <f t="shared" si="14"/>
        <v>5504.5871559633024</v>
      </c>
      <c r="S38" s="85">
        <f t="shared" si="14"/>
        <v>19327.731092436974</v>
      </c>
      <c r="T38" s="55">
        <f t="shared" si="3"/>
        <v>740004.62570349243</v>
      </c>
      <c r="U38" s="57"/>
      <c r="V38" s="57"/>
      <c r="W38" s="76"/>
      <c r="X38" s="80"/>
      <c r="Y38" s="86"/>
      <c r="Z38" s="47"/>
      <c r="AA38" s="13"/>
    </row>
    <row r="39" spans="1:30" ht="99" customHeight="1" thickBot="1" x14ac:dyDescent="0.25">
      <c r="A39" s="45">
        <v>11</v>
      </c>
      <c r="B39" s="82" t="s">
        <v>55</v>
      </c>
      <c r="C39" s="221">
        <v>6</v>
      </c>
      <c r="D39" s="222" t="s">
        <v>56</v>
      </c>
      <c r="E39" s="223" t="s">
        <v>57</v>
      </c>
      <c r="F39" s="54">
        <v>4601338.7300000004</v>
      </c>
      <c r="G39" s="87"/>
      <c r="H39" s="88"/>
      <c r="I39" s="74"/>
      <c r="J39" s="74"/>
      <c r="K39" s="88"/>
      <c r="L39" s="54"/>
      <c r="M39" s="54">
        <f>F39/1.19</f>
        <v>3866671.2016806728</v>
      </c>
      <c r="N39" s="54">
        <f>G39/1.19</f>
        <v>0</v>
      </c>
      <c r="O39" s="54">
        <f t="shared" ref="O39:S39" si="15">H39/1.19</f>
        <v>0</v>
      </c>
      <c r="P39" s="54">
        <f t="shared" si="15"/>
        <v>0</v>
      </c>
      <c r="Q39" s="54">
        <f t="shared" si="15"/>
        <v>0</v>
      </c>
      <c r="R39" s="54">
        <f t="shared" si="15"/>
        <v>0</v>
      </c>
      <c r="S39" s="54">
        <f t="shared" si="15"/>
        <v>0</v>
      </c>
      <c r="T39" s="55">
        <f t="shared" si="3"/>
        <v>3866671.2016806728</v>
      </c>
      <c r="U39" s="57" t="s">
        <v>45</v>
      </c>
      <c r="V39" s="57" t="s">
        <v>46</v>
      </c>
      <c r="W39" s="336" t="s">
        <v>335</v>
      </c>
      <c r="X39" s="337"/>
      <c r="Y39" s="337"/>
      <c r="Z39" s="338"/>
      <c r="AA39" s="13"/>
    </row>
    <row r="40" spans="1:30" ht="99" customHeight="1" thickBot="1" x14ac:dyDescent="0.25">
      <c r="A40" s="45">
        <v>12</v>
      </c>
      <c r="B40" s="306" t="s">
        <v>55</v>
      </c>
      <c r="C40" s="221">
        <v>7</v>
      </c>
      <c r="D40" s="222" t="s">
        <v>334</v>
      </c>
      <c r="E40" s="223"/>
      <c r="F40" s="313">
        <v>228480</v>
      </c>
      <c r="G40" s="90"/>
      <c r="H40" s="88"/>
      <c r="I40" s="91"/>
      <c r="J40" s="88"/>
      <c r="K40" s="88"/>
      <c r="L40" s="54"/>
      <c r="M40" s="54">
        <f t="shared" ref="M40:M47" si="16">F40/1.19</f>
        <v>192000</v>
      </c>
      <c r="N40" s="54">
        <f t="shared" ref="N40:S47" si="17">G40/1.19</f>
        <v>0</v>
      </c>
      <c r="O40" s="54">
        <f t="shared" si="17"/>
        <v>0</v>
      </c>
      <c r="P40" s="54">
        <f t="shared" si="17"/>
        <v>0</v>
      </c>
      <c r="Q40" s="54">
        <f t="shared" si="17"/>
        <v>0</v>
      </c>
      <c r="R40" s="54">
        <f t="shared" si="17"/>
        <v>0</v>
      </c>
      <c r="S40" s="54">
        <f t="shared" si="17"/>
        <v>0</v>
      </c>
      <c r="T40" s="55">
        <f t="shared" si="3"/>
        <v>192000</v>
      </c>
      <c r="U40" s="57" t="s">
        <v>45</v>
      </c>
      <c r="V40" s="57" t="s">
        <v>46</v>
      </c>
      <c r="W40" s="336" t="s">
        <v>335</v>
      </c>
      <c r="X40" s="337"/>
      <c r="Y40" s="337"/>
      <c r="Z40" s="338"/>
      <c r="AA40" s="13"/>
    </row>
    <row r="41" spans="1:30" ht="99" customHeight="1" thickBot="1" x14ac:dyDescent="0.25">
      <c r="A41" s="45">
        <v>13</v>
      </c>
      <c r="B41" s="199" t="s">
        <v>55</v>
      </c>
      <c r="C41" s="221">
        <v>8</v>
      </c>
      <c r="D41" s="222" t="s">
        <v>258</v>
      </c>
      <c r="E41" s="223" t="s">
        <v>57</v>
      </c>
      <c r="F41" s="224">
        <v>1120602.5</v>
      </c>
      <c r="G41" s="90"/>
      <c r="H41" s="74"/>
      <c r="I41" s="91"/>
      <c r="J41" s="74"/>
      <c r="K41" s="74"/>
      <c r="L41" s="52"/>
      <c r="M41" s="54">
        <f>F41/1.19</f>
        <v>941682.77310924372</v>
      </c>
      <c r="N41" s="54">
        <f t="shared" si="17"/>
        <v>0</v>
      </c>
      <c r="O41" s="54">
        <f t="shared" si="17"/>
        <v>0</v>
      </c>
      <c r="P41" s="54">
        <f t="shared" si="17"/>
        <v>0</v>
      </c>
      <c r="Q41" s="54">
        <f t="shared" si="17"/>
        <v>0</v>
      </c>
      <c r="R41" s="54">
        <f t="shared" si="17"/>
        <v>0</v>
      </c>
      <c r="S41" s="54">
        <f t="shared" si="17"/>
        <v>0</v>
      </c>
      <c r="T41" s="55">
        <f t="shared" si="3"/>
        <v>941682.77310924372</v>
      </c>
      <c r="U41" s="57" t="s">
        <v>45</v>
      </c>
      <c r="V41" s="57"/>
      <c r="W41" s="89"/>
      <c r="X41" s="80"/>
      <c r="Y41" s="86"/>
      <c r="Z41" s="78"/>
      <c r="AA41" s="13"/>
    </row>
    <row r="42" spans="1:30" ht="89.25" customHeight="1" thickBot="1" x14ac:dyDescent="0.25">
      <c r="A42" s="45">
        <v>14</v>
      </c>
      <c r="B42" s="199" t="s">
        <v>55</v>
      </c>
      <c r="C42" s="221">
        <v>9</v>
      </c>
      <c r="D42" s="222" t="s">
        <v>259</v>
      </c>
      <c r="E42" s="223" t="s">
        <v>260</v>
      </c>
      <c r="F42" s="224">
        <v>29155</v>
      </c>
      <c r="G42" s="52"/>
      <c r="H42" s="88"/>
      <c r="I42" s="74"/>
      <c r="J42" s="88"/>
      <c r="K42" s="88"/>
      <c r="L42" s="52"/>
      <c r="M42" s="54">
        <f t="shared" si="16"/>
        <v>24500</v>
      </c>
      <c r="N42" s="54">
        <f t="shared" si="17"/>
        <v>0</v>
      </c>
      <c r="O42" s="54">
        <f t="shared" si="17"/>
        <v>0</v>
      </c>
      <c r="P42" s="54">
        <f t="shared" si="17"/>
        <v>0</v>
      </c>
      <c r="Q42" s="54">
        <f t="shared" si="17"/>
        <v>0</v>
      </c>
      <c r="R42" s="54">
        <f t="shared" si="17"/>
        <v>0</v>
      </c>
      <c r="S42" s="54">
        <f t="shared" si="17"/>
        <v>0</v>
      </c>
      <c r="T42" s="55">
        <f t="shared" si="3"/>
        <v>24500</v>
      </c>
      <c r="U42" s="57" t="s">
        <v>45</v>
      </c>
      <c r="V42" s="57"/>
      <c r="W42" s="336" t="s">
        <v>262</v>
      </c>
      <c r="X42" s="337"/>
      <c r="Y42" s="337"/>
      <c r="Z42" s="338"/>
      <c r="AA42" s="13"/>
    </row>
    <row r="43" spans="1:30" ht="105" customHeight="1" thickBot="1" x14ac:dyDescent="0.25">
      <c r="A43" s="45">
        <v>15</v>
      </c>
      <c r="B43" s="199" t="s">
        <v>55</v>
      </c>
      <c r="C43" s="221">
        <v>10</v>
      </c>
      <c r="D43" s="225" t="s">
        <v>336</v>
      </c>
      <c r="E43" s="319" t="s">
        <v>381</v>
      </c>
      <c r="F43" s="226">
        <v>1100000</v>
      </c>
      <c r="G43" s="90"/>
      <c r="H43" s="91"/>
      <c r="I43" s="91"/>
      <c r="J43" s="91"/>
      <c r="K43" s="91"/>
      <c r="L43" s="65"/>
      <c r="M43" s="54">
        <f t="shared" si="16"/>
        <v>924369.74789915967</v>
      </c>
      <c r="N43" s="54">
        <f t="shared" si="17"/>
        <v>0</v>
      </c>
      <c r="O43" s="54">
        <f t="shared" si="17"/>
        <v>0</v>
      </c>
      <c r="P43" s="54">
        <f t="shared" si="17"/>
        <v>0</v>
      </c>
      <c r="Q43" s="54">
        <f t="shared" si="17"/>
        <v>0</v>
      </c>
      <c r="R43" s="54">
        <f t="shared" si="17"/>
        <v>0</v>
      </c>
      <c r="S43" s="54">
        <f t="shared" si="17"/>
        <v>0</v>
      </c>
      <c r="T43" s="55">
        <f t="shared" si="3"/>
        <v>924369.74789915967</v>
      </c>
      <c r="U43" s="57" t="s">
        <v>45</v>
      </c>
      <c r="V43" s="57" t="s">
        <v>46</v>
      </c>
      <c r="W43" s="166" t="s">
        <v>337</v>
      </c>
      <c r="X43" s="166" t="s">
        <v>405</v>
      </c>
      <c r="Y43" s="86" t="s">
        <v>39</v>
      </c>
      <c r="Z43" s="78" t="s">
        <v>338</v>
      </c>
      <c r="AA43" s="13"/>
    </row>
    <row r="44" spans="1:30" ht="119.25" customHeight="1" thickBot="1" x14ac:dyDescent="0.25">
      <c r="A44" s="45">
        <v>16</v>
      </c>
      <c r="B44" s="306" t="s">
        <v>55</v>
      </c>
      <c r="C44" s="221">
        <v>11</v>
      </c>
      <c r="D44" s="222" t="s">
        <v>339</v>
      </c>
      <c r="E44" s="223" t="s">
        <v>260</v>
      </c>
      <c r="F44" s="315">
        <v>30371.18</v>
      </c>
      <c r="G44" s="90"/>
      <c r="H44" s="91"/>
      <c r="I44" s="91"/>
      <c r="J44" s="91"/>
      <c r="K44" s="91"/>
      <c r="L44" s="65"/>
      <c r="M44" s="54">
        <f t="shared" si="16"/>
        <v>25522</v>
      </c>
      <c r="N44" s="54">
        <f t="shared" si="17"/>
        <v>0</v>
      </c>
      <c r="O44" s="54">
        <f t="shared" si="17"/>
        <v>0</v>
      </c>
      <c r="P44" s="54">
        <f t="shared" si="17"/>
        <v>0</v>
      </c>
      <c r="Q44" s="54">
        <f t="shared" si="17"/>
        <v>0</v>
      </c>
      <c r="R44" s="54">
        <f t="shared" si="17"/>
        <v>0</v>
      </c>
      <c r="S44" s="54">
        <f t="shared" si="17"/>
        <v>0</v>
      </c>
      <c r="T44" s="55">
        <f t="shared" si="3"/>
        <v>25522</v>
      </c>
      <c r="U44" s="57" t="s">
        <v>45</v>
      </c>
      <c r="V44" s="57"/>
      <c r="W44" s="336" t="s">
        <v>403</v>
      </c>
      <c r="X44" s="337"/>
      <c r="Y44" s="337"/>
      <c r="Z44" s="338"/>
      <c r="AA44" s="13"/>
    </row>
    <row r="45" spans="1:30" ht="99.75" customHeight="1" thickBot="1" x14ac:dyDescent="0.25">
      <c r="A45" s="45">
        <v>17</v>
      </c>
      <c r="B45" s="306" t="s">
        <v>55</v>
      </c>
      <c r="C45" s="221">
        <v>12</v>
      </c>
      <c r="D45" s="222" t="s">
        <v>340</v>
      </c>
      <c r="E45" s="223" t="s">
        <v>57</v>
      </c>
      <c r="F45" s="315">
        <v>8922628.8200000003</v>
      </c>
      <c r="G45" s="90"/>
      <c r="H45" s="91"/>
      <c r="I45" s="91"/>
      <c r="J45" s="91"/>
      <c r="K45" s="91"/>
      <c r="L45" s="65"/>
      <c r="M45" s="54">
        <f t="shared" si="16"/>
        <v>7498007.4117647065</v>
      </c>
      <c r="N45" s="54">
        <f t="shared" si="17"/>
        <v>0</v>
      </c>
      <c r="O45" s="54">
        <f t="shared" si="17"/>
        <v>0</v>
      </c>
      <c r="P45" s="54">
        <f t="shared" si="17"/>
        <v>0</v>
      </c>
      <c r="Q45" s="54">
        <f t="shared" si="17"/>
        <v>0</v>
      </c>
      <c r="R45" s="54">
        <f t="shared" si="17"/>
        <v>0</v>
      </c>
      <c r="S45" s="54">
        <f t="shared" si="17"/>
        <v>0</v>
      </c>
      <c r="T45" s="55">
        <f t="shared" si="3"/>
        <v>7498007.4117647065</v>
      </c>
      <c r="U45" s="57" t="s">
        <v>45</v>
      </c>
      <c r="V45" s="57" t="s">
        <v>46</v>
      </c>
      <c r="W45" s="314" t="s">
        <v>308</v>
      </c>
      <c r="X45" s="166" t="s">
        <v>409</v>
      </c>
      <c r="Y45" s="86" t="s">
        <v>39</v>
      </c>
      <c r="Z45" s="78" t="s">
        <v>338</v>
      </c>
      <c r="AA45" s="13"/>
    </row>
    <row r="46" spans="1:30" ht="96.75" customHeight="1" thickBot="1" x14ac:dyDescent="0.25">
      <c r="A46" s="45">
        <v>18</v>
      </c>
      <c r="B46" s="306" t="s">
        <v>55</v>
      </c>
      <c r="C46" s="221">
        <v>13</v>
      </c>
      <c r="D46" s="222" t="s">
        <v>404</v>
      </c>
      <c r="E46" s="223" t="s">
        <v>402</v>
      </c>
      <c r="F46" s="315">
        <v>7881288</v>
      </c>
      <c r="G46" s="90"/>
      <c r="H46" s="91"/>
      <c r="I46" s="91"/>
      <c r="J46" s="91"/>
      <c r="K46" s="91"/>
      <c r="L46" s="65"/>
      <c r="M46" s="54">
        <f t="shared" si="16"/>
        <v>6622931.0924369749</v>
      </c>
      <c r="N46" s="54">
        <f t="shared" si="17"/>
        <v>0</v>
      </c>
      <c r="O46" s="54">
        <f t="shared" si="17"/>
        <v>0</v>
      </c>
      <c r="P46" s="54">
        <f t="shared" si="17"/>
        <v>0</v>
      </c>
      <c r="Q46" s="54">
        <f t="shared" si="17"/>
        <v>0</v>
      </c>
      <c r="R46" s="54">
        <f t="shared" si="17"/>
        <v>0</v>
      </c>
      <c r="S46" s="54">
        <f t="shared" si="17"/>
        <v>0</v>
      </c>
      <c r="T46" s="55">
        <f t="shared" si="3"/>
        <v>6622931.0924369749</v>
      </c>
      <c r="U46" s="57" t="s">
        <v>45</v>
      </c>
      <c r="V46" s="57" t="s">
        <v>46</v>
      </c>
      <c r="W46" s="314" t="s">
        <v>309</v>
      </c>
      <c r="X46" s="166" t="s">
        <v>408</v>
      </c>
      <c r="Y46" s="86" t="s">
        <v>39</v>
      </c>
      <c r="Z46" s="78" t="s">
        <v>338</v>
      </c>
      <c r="AA46" s="13"/>
    </row>
    <row r="47" spans="1:30" ht="99" customHeight="1" thickBot="1" x14ac:dyDescent="0.25">
      <c r="A47" s="45">
        <v>19</v>
      </c>
      <c r="B47" s="306" t="s">
        <v>55</v>
      </c>
      <c r="C47" s="221">
        <v>14</v>
      </c>
      <c r="D47" s="222" t="s">
        <v>341</v>
      </c>
      <c r="E47" s="223" t="s">
        <v>260</v>
      </c>
      <c r="F47" s="315">
        <v>3570</v>
      </c>
      <c r="G47" s="90"/>
      <c r="H47" s="91"/>
      <c r="I47" s="91"/>
      <c r="J47" s="91"/>
      <c r="K47" s="91"/>
      <c r="L47" s="65"/>
      <c r="M47" s="54">
        <f t="shared" si="16"/>
        <v>3000</v>
      </c>
      <c r="N47" s="54">
        <f t="shared" si="17"/>
        <v>0</v>
      </c>
      <c r="O47" s="54">
        <f t="shared" si="17"/>
        <v>0</v>
      </c>
      <c r="P47" s="54">
        <f t="shared" si="17"/>
        <v>0</v>
      </c>
      <c r="Q47" s="54">
        <f t="shared" si="17"/>
        <v>0</v>
      </c>
      <c r="R47" s="54">
        <f t="shared" si="17"/>
        <v>0</v>
      </c>
      <c r="S47" s="54">
        <f t="shared" si="17"/>
        <v>0</v>
      </c>
      <c r="T47" s="55">
        <f t="shared" si="3"/>
        <v>3000</v>
      </c>
      <c r="U47" s="57" t="s">
        <v>45</v>
      </c>
      <c r="V47" s="57"/>
      <c r="W47" s="351" t="s">
        <v>403</v>
      </c>
      <c r="X47" s="352"/>
      <c r="Y47" s="352"/>
      <c r="Z47" s="353"/>
      <c r="AA47" s="13"/>
    </row>
    <row r="48" spans="1:30" ht="34.5" customHeight="1" thickBot="1" x14ac:dyDescent="0.25">
      <c r="A48" s="45">
        <v>20</v>
      </c>
      <c r="B48" s="82"/>
      <c r="C48" s="45"/>
      <c r="D48" s="43" t="s">
        <v>60</v>
      </c>
      <c r="E48" s="44"/>
      <c r="F48" s="66">
        <f>SUM(F39:F47)</f>
        <v>23917434.23</v>
      </c>
      <c r="G48" s="65"/>
      <c r="H48" s="65"/>
      <c r="I48" s="65"/>
      <c r="J48" s="65"/>
      <c r="K48" s="65"/>
      <c r="L48" s="66"/>
      <c r="M48" s="66">
        <f t="shared" ref="M48:S48" si="18">SUM(M39:M47)</f>
        <v>20098684.226890758</v>
      </c>
      <c r="N48" s="66">
        <f t="shared" si="18"/>
        <v>0</v>
      </c>
      <c r="O48" s="66">
        <f t="shared" si="18"/>
        <v>0</v>
      </c>
      <c r="P48" s="66">
        <f t="shared" si="18"/>
        <v>0</v>
      </c>
      <c r="Q48" s="66">
        <f t="shared" si="18"/>
        <v>0</v>
      </c>
      <c r="R48" s="66">
        <f t="shared" si="18"/>
        <v>0</v>
      </c>
      <c r="S48" s="66">
        <f t="shared" si="18"/>
        <v>0</v>
      </c>
      <c r="T48" s="55">
        <f t="shared" si="3"/>
        <v>20098684.226890758</v>
      </c>
      <c r="U48" s="57"/>
      <c r="V48" s="57"/>
      <c r="W48" s="92"/>
      <c r="X48" s="59"/>
      <c r="Y48" s="86"/>
      <c r="Z48" s="78"/>
      <c r="AA48" s="13"/>
    </row>
    <row r="49" spans="1:78" s="93" customFormat="1" ht="37.5" customHeight="1" thickBot="1" x14ac:dyDescent="0.25">
      <c r="A49" s="45">
        <v>21</v>
      </c>
      <c r="B49" s="94"/>
      <c r="C49" s="95"/>
      <c r="D49" s="64" t="s">
        <v>63</v>
      </c>
      <c r="E49" s="44"/>
      <c r="F49" s="96">
        <f>F30+F32+F38+F48</f>
        <v>24706434.23</v>
      </c>
      <c r="G49" s="96">
        <f t="shared" ref="G49:L49" si="19">G30+G32+G38+G48</f>
        <v>45000</v>
      </c>
      <c r="H49" s="96">
        <f t="shared" si="19"/>
        <v>1370000</v>
      </c>
      <c r="I49" s="96">
        <f t="shared" si="19"/>
        <v>66000</v>
      </c>
      <c r="J49" s="96">
        <f t="shared" si="19"/>
        <v>72000</v>
      </c>
      <c r="K49" s="96">
        <f t="shared" si="19"/>
        <v>25000</v>
      </c>
      <c r="L49" s="96">
        <f t="shared" si="19"/>
        <v>31000</v>
      </c>
      <c r="M49" s="66">
        <f>M30+M32+M38+M48</f>
        <v>20761709.43697479</v>
      </c>
      <c r="N49" s="66">
        <f t="shared" ref="N49:S49" si="20">N30+N32+N38+N48</f>
        <v>41284.403669724765</v>
      </c>
      <c r="O49" s="66">
        <f t="shared" si="20"/>
        <v>1065746.6656387325</v>
      </c>
      <c r="P49" s="66">
        <f t="shared" si="20"/>
        <v>210130.29064836944</v>
      </c>
      <c r="Q49" s="66">
        <f t="shared" si="20"/>
        <v>65207.000231285172</v>
      </c>
      <c r="R49" s="66">
        <f t="shared" si="20"/>
        <v>22935.779816513757</v>
      </c>
      <c r="S49" s="66">
        <f t="shared" si="20"/>
        <v>26667.180633721378</v>
      </c>
      <c r="T49" s="66">
        <f t="shared" si="3"/>
        <v>22193680.757613137</v>
      </c>
      <c r="U49" s="57"/>
      <c r="V49" s="97"/>
      <c r="W49" s="98"/>
      <c r="X49" s="99"/>
      <c r="Y49" s="100"/>
      <c r="Z49" s="101"/>
      <c r="AA49" s="13"/>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row>
    <row r="50" spans="1:78" ht="15.75" x14ac:dyDescent="0.2">
      <c r="A50" s="102"/>
      <c r="B50" s="102"/>
      <c r="C50" s="102"/>
      <c r="D50" s="103"/>
      <c r="E50" s="104"/>
      <c r="F50" s="105"/>
      <c r="G50" s="106"/>
      <c r="H50" s="106"/>
      <c r="I50" s="102"/>
      <c r="J50" s="102"/>
      <c r="K50" s="294"/>
      <c r="L50" s="102"/>
      <c r="M50" s="106"/>
      <c r="N50" s="102"/>
      <c r="O50" s="102"/>
      <c r="P50" s="102"/>
      <c r="Q50" s="102"/>
      <c r="R50" s="294"/>
      <c r="S50" s="102"/>
      <c r="T50" s="106"/>
      <c r="U50" s="106"/>
      <c r="V50" s="106"/>
      <c r="W50" s="106"/>
      <c r="X50" s="106"/>
      <c r="Y50" s="106"/>
      <c r="Z50" s="106"/>
      <c r="AA50" s="13"/>
    </row>
    <row r="51" spans="1:78" ht="15.75" x14ac:dyDescent="0.25">
      <c r="A51" s="102"/>
      <c r="B51" s="102"/>
      <c r="C51" s="335" t="s">
        <v>275</v>
      </c>
      <c r="D51" s="335"/>
      <c r="E51" s="104"/>
      <c r="F51" s="105"/>
      <c r="G51" s="106"/>
      <c r="H51" s="106"/>
      <c r="I51" s="102"/>
      <c r="J51" s="102"/>
      <c r="K51" s="294"/>
      <c r="L51" s="102"/>
      <c r="M51" s="106"/>
      <c r="Q51" s="107"/>
      <c r="R51" s="295"/>
      <c r="W51" s="106"/>
      <c r="X51" s="335"/>
      <c r="Y51" s="335"/>
      <c r="Z51" s="106"/>
      <c r="AA51" s="106"/>
      <c r="AB51" s="108"/>
    </row>
    <row r="52" spans="1:78" ht="16.5" customHeight="1" x14ac:dyDescent="0.25">
      <c r="A52" s="361" t="s">
        <v>294</v>
      </c>
      <c r="B52" s="361"/>
      <c r="C52" s="361"/>
      <c r="D52" s="361"/>
      <c r="E52" s="361"/>
      <c r="F52" s="105"/>
      <c r="G52" s="106"/>
      <c r="H52" s="106"/>
      <c r="I52" s="102"/>
      <c r="J52" s="102"/>
      <c r="K52" s="294"/>
      <c r="L52" s="102"/>
      <c r="M52" s="106"/>
      <c r="Q52" s="107"/>
      <c r="R52" s="295"/>
      <c r="W52" s="360"/>
      <c r="X52" s="360"/>
      <c r="Y52" s="360"/>
      <c r="Z52" s="360"/>
      <c r="AA52" s="360"/>
      <c r="AB52" s="109"/>
    </row>
    <row r="53" spans="1:78" ht="16.5" customHeight="1" x14ac:dyDescent="0.25">
      <c r="A53" s="237"/>
      <c r="B53" s="237"/>
      <c r="C53" s="237"/>
      <c r="D53" s="237"/>
      <c r="E53" s="237"/>
      <c r="F53" s="105"/>
      <c r="G53" s="106"/>
      <c r="H53" s="106"/>
      <c r="I53" s="236"/>
      <c r="J53" s="236"/>
      <c r="K53" s="294"/>
      <c r="L53" s="236"/>
      <c r="M53" s="106"/>
      <c r="N53" s="240"/>
      <c r="O53" s="240"/>
      <c r="P53" s="240"/>
      <c r="Q53" s="239"/>
      <c r="R53" s="295"/>
      <c r="S53" s="240"/>
      <c r="W53" s="238"/>
      <c r="X53" s="238"/>
      <c r="Y53" s="238"/>
      <c r="Z53" s="238"/>
      <c r="AA53" s="238"/>
      <c r="AB53" s="241"/>
    </row>
    <row r="54" spans="1:78" ht="16.5" customHeight="1" x14ac:dyDescent="0.25">
      <c r="A54" s="237"/>
      <c r="B54" s="237"/>
      <c r="C54" s="237"/>
      <c r="D54" s="237"/>
      <c r="E54" s="237"/>
      <c r="F54" s="105"/>
      <c r="G54" s="106"/>
      <c r="H54" s="106"/>
      <c r="I54" s="236"/>
      <c r="J54" s="236"/>
      <c r="K54" s="294"/>
      <c r="L54" s="236"/>
      <c r="M54" s="106"/>
      <c r="N54" s="240"/>
      <c r="O54" s="240"/>
      <c r="P54" s="240"/>
      <c r="Q54" s="239"/>
      <c r="R54" s="295"/>
      <c r="S54" s="240"/>
      <c r="W54" s="238"/>
      <c r="X54" s="238"/>
      <c r="Y54" s="238"/>
      <c r="Z54" s="238"/>
      <c r="AA54" s="238"/>
      <c r="AB54" s="241"/>
    </row>
    <row r="55" spans="1:78" ht="16.5" customHeight="1" x14ac:dyDescent="0.25">
      <c r="A55" s="267"/>
      <c r="B55" s="267"/>
      <c r="C55" s="267"/>
      <c r="D55" s="267"/>
      <c r="E55" s="267"/>
      <c r="F55" s="105"/>
      <c r="G55" s="106"/>
      <c r="H55" s="106"/>
      <c r="I55" s="268"/>
      <c r="J55" s="268"/>
      <c r="K55" s="294"/>
      <c r="L55" s="268"/>
      <c r="M55" s="106"/>
      <c r="N55" s="265"/>
      <c r="O55" s="265"/>
      <c r="P55" s="265"/>
      <c r="Q55" s="269"/>
      <c r="R55" s="295"/>
      <c r="S55" s="265"/>
      <c r="W55" s="266"/>
      <c r="X55" s="266"/>
      <c r="Y55" s="266"/>
      <c r="Z55" s="266"/>
      <c r="AA55" s="266"/>
      <c r="AB55" s="270"/>
    </row>
    <row r="56" spans="1:78" ht="16.5" customHeight="1" x14ac:dyDescent="0.25">
      <c r="A56" s="267"/>
      <c r="B56" s="267"/>
      <c r="C56" s="267"/>
      <c r="D56" s="267"/>
      <c r="E56" s="267"/>
      <c r="F56" s="105"/>
      <c r="G56" s="106"/>
      <c r="H56" s="106"/>
      <c r="I56" s="268"/>
      <c r="J56" s="268"/>
      <c r="K56" s="294"/>
      <c r="L56" s="268"/>
      <c r="M56" s="106"/>
      <c r="N56" s="265"/>
      <c r="O56" s="265"/>
      <c r="P56" s="265"/>
      <c r="Q56" s="269"/>
      <c r="R56" s="295"/>
      <c r="S56" s="265"/>
      <c r="W56" s="266"/>
      <c r="X56" s="266"/>
      <c r="Y56" s="266"/>
      <c r="Z56" s="266"/>
      <c r="AA56" s="266"/>
      <c r="AB56" s="270"/>
    </row>
    <row r="57" spans="1:78" ht="16.5" customHeight="1" x14ac:dyDescent="0.25">
      <c r="A57" s="267"/>
      <c r="B57" s="267"/>
      <c r="C57" s="267"/>
      <c r="D57" s="267"/>
      <c r="E57" s="267"/>
      <c r="F57" s="105"/>
      <c r="G57" s="106"/>
      <c r="H57" s="106"/>
      <c r="I57" s="268"/>
      <c r="J57" s="268"/>
      <c r="K57" s="294"/>
      <c r="L57" s="268"/>
      <c r="M57" s="106"/>
      <c r="N57" s="265"/>
      <c r="O57" s="265"/>
      <c r="P57" s="265"/>
      <c r="Q57" s="269"/>
      <c r="R57" s="295"/>
      <c r="S57" s="265"/>
      <c r="W57" s="266"/>
      <c r="X57" s="266"/>
      <c r="Y57" s="266"/>
      <c r="Z57" s="266"/>
      <c r="AA57" s="266"/>
      <c r="AB57" s="270"/>
    </row>
    <row r="58" spans="1:78" ht="16.5" customHeight="1" x14ac:dyDescent="0.25">
      <c r="A58" s="237"/>
      <c r="B58" s="237"/>
      <c r="C58" s="237"/>
      <c r="D58" s="237"/>
      <c r="E58" s="237"/>
      <c r="F58" s="105"/>
      <c r="G58" s="106"/>
      <c r="H58" s="106"/>
      <c r="I58" s="236"/>
      <c r="J58" s="236"/>
      <c r="K58" s="294"/>
      <c r="L58" s="236"/>
      <c r="M58" s="106"/>
      <c r="N58" s="240"/>
      <c r="O58" s="240"/>
      <c r="P58" s="240"/>
      <c r="Q58" s="239"/>
      <c r="R58" s="295"/>
      <c r="S58" s="240"/>
      <c r="W58" s="238"/>
      <c r="X58" s="238"/>
      <c r="Y58" s="238"/>
      <c r="Z58" s="238"/>
      <c r="AA58" s="238"/>
      <c r="AB58" s="241"/>
    </row>
    <row r="59" spans="1:78" ht="16.5" customHeight="1" x14ac:dyDescent="0.25">
      <c r="A59" s="260"/>
      <c r="B59" s="260"/>
      <c r="C59" s="260"/>
      <c r="D59" s="260"/>
      <c r="E59" s="260"/>
      <c r="F59" s="105"/>
      <c r="G59" s="106"/>
      <c r="H59" s="106"/>
      <c r="I59" s="259"/>
      <c r="J59" s="259"/>
      <c r="K59" s="294"/>
      <c r="L59" s="259"/>
      <c r="M59" s="106"/>
      <c r="N59" s="258"/>
      <c r="O59" s="258"/>
      <c r="P59" s="258"/>
      <c r="Q59" s="262"/>
      <c r="R59" s="295"/>
      <c r="S59" s="258"/>
      <c r="W59" s="261"/>
      <c r="X59" s="261"/>
      <c r="Y59" s="261"/>
      <c r="Z59" s="261"/>
      <c r="AA59" s="261"/>
      <c r="AB59" s="263"/>
    </row>
    <row r="60" spans="1:78" ht="16.5" customHeight="1" x14ac:dyDescent="0.25">
      <c r="A60" s="237"/>
      <c r="B60" s="237"/>
      <c r="C60" s="237"/>
      <c r="D60" s="237"/>
      <c r="E60" s="237"/>
      <c r="F60" s="105"/>
      <c r="G60" s="106"/>
      <c r="H60" s="106"/>
      <c r="I60" s="236"/>
      <c r="J60" s="236"/>
      <c r="K60" s="294"/>
      <c r="L60" s="236"/>
      <c r="M60" s="106"/>
      <c r="N60" s="240"/>
      <c r="O60" s="240"/>
      <c r="P60" s="240"/>
      <c r="Q60" s="239"/>
      <c r="R60" s="295"/>
      <c r="S60" s="240"/>
      <c r="W60" s="238"/>
      <c r="X60" s="238"/>
      <c r="Y60" s="238"/>
      <c r="Z60" s="238"/>
      <c r="AA60" s="238"/>
      <c r="AB60" s="241"/>
    </row>
    <row r="61" spans="1:78" ht="16.5" customHeight="1" x14ac:dyDescent="0.25">
      <c r="A61" s="237"/>
      <c r="B61" s="237"/>
      <c r="C61" s="237"/>
      <c r="D61" s="237"/>
      <c r="E61" s="237"/>
      <c r="F61" s="105"/>
      <c r="G61" s="106"/>
      <c r="H61" s="106"/>
      <c r="I61" s="236"/>
      <c r="J61" s="236"/>
      <c r="K61" s="294"/>
      <c r="L61" s="236"/>
      <c r="M61" s="106"/>
      <c r="N61" s="240"/>
      <c r="O61" s="240"/>
      <c r="P61" s="240"/>
      <c r="Q61" s="239"/>
      <c r="R61" s="295"/>
      <c r="S61" s="240"/>
      <c r="W61" s="238"/>
      <c r="X61" s="238"/>
      <c r="Y61" s="238"/>
      <c r="Z61" s="238"/>
      <c r="AA61" s="238"/>
      <c r="AB61" s="241"/>
    </row>
    <row r="62" spans="1:78" ht="16.5" customHeight="1" x14ac:dyDescent="0.25">
      <c r="A62" s="237"/>
      <c r="B62" s="237"/>
      <c r="C62" s="237"/>
      <c r="D62" s="237"/>
      <c r="E62" s="237"/>
      <c r="F62" s="105"/>
      <c r="G62" s="106"/>
      <c r="H62" s="106"/>
      <c r="I62" s="236"/>
      <c r="J62" s="236"/>
      <c r="K62" s="294"/>
      <c r="L62" s="236"/>
      <c r="M62" s="106"/>
      <c r="N62" s="240"/>
      <c r="O62" s="240"/>
      <c r="P62" s="240"/>
      <c r="Q62" s="239"/>
      <c r="R62" s="295"/>
      <c r="S62" s="240"/>
      <c r="W62" s="238"/>
      <c r="X62" s="238"/>
      <c r="Y62" s="238"/>
      <c r="Z62" s="238"/>
      <c r="AA62" s="238"/>
      <c r="AB62" s="241"/>
    </row>
    <row r="63" spans="1:78" ht="16.5" customHeight="1" x14ac:dyDescent="0.25">
      <c r="A63" s="237"/>
      <c r="B63" s="237"/>
      <c r="C63" s="363" t="s">
        <v>282</v>
      </c>
      <c r="D63" s="363"/>
      <c r="E63" s="363"/>
      <c r="F63" s="363"/>
      <c r="G63" s="106"/>
      <c r="H63" s="106"/>
      <c r="I63" s="236"/>
      <c r="J63" s="236"/>
      <c r="K63" s="294"/>
      <c r="L63" s="236"/>
      <c r="M63" s="106"/>
      <c r="N63" s="240"/>
      <c r="O63" s="240"/>
      <c r="P63" s="240"/>
      <c r="Q63" s="239"/>
      <c r="R63" s="295"/>
      <c r="S63" s="240"/>
      <c r="W63" s="238"/>
      <c r="X63" s="238"/>
      <c r="Y63" s="238"/>
      <c r="Z63" s="238"/>
      <c r="AA63" s="238"/>
      <c r="AB63" s="241"/>
    </row>
    <row r="64" spans="1:78" ht="16.5" customHeight="1" x14ac:dyDescent="0.25">
      <c r="A64" s="237"/>
      <c r="B64" s="237"/>
      <c r="C64" s="335" t="s">
        <v>302</v>
      </c>
      <c r="D64" s="335"/>
      <c r="E64" s="335"/>
      <c r="F64" s="335"/>
      <c r="G64" s="106"/>
      <c r="H64" s="106"/>
      <c r="I64" s="236"/>
      <c r="J64" s="236"/>
      <c r="K64" s="294"/>
      <c r="L64" s="236"/>
      <c r="M64" s="106"/>
      <c r="N64" s="240"/>
      <c r="O64" s="240"/>
      <c r="P64" s="240"/>
      <c r="Q64" s="239"/>
      <c r="R64" s="295"/>
      <c r="S64" s="240"/>
      <c r="W64" s="238"/>
      <c r="X64" s="238"/>
      <c r="Y64" s="238"/>
      <c r="Z64" s="238"/>
      <c r="AA64" s="238"/>
      <c r="AB64" s="241"/>
    </row>
    <row r="65" spans="1:28" ht="16.5" customHeight="1" x14ac:dyDescent="0.25">
      <c r="A65" s="237"/>
      <c r="B65" s="237"/>
      <c r="C65" s="240"/>
      <c r="D65" s="12"/>
      <c r="F65" s="6"/>
      <c r="G65" s="106"/>
      <c r="H65" s="106"/>
      <c r="I65" s="236"/>
      <c r="J65" s="236"/>
      <c r="K65" s="294"/>
      <c r="L65" s="236"/>
      <c r="M65" s="106"/>
      <c r="N65" s="240"/>
      <c r="O65" s="240"/>
      <c r="P65" s="240"/>
      <c r="Q65" s="239"/>
      <c r="R65" s="295"/>
      <c r="S65" s="240"/>
      <c r="W65" s="238"/>
      <c r="X65" s="238"/>
      <c r="Y65" s="238"/>
      <c r="Z65" s="238"/>
      <c r="AA65" s="238"/>
      <c r="AB65" s="241"/>
    </row>
    <row r="66" spans="1:28" ht="16.5" customHeight="1" x14ac:dyDescent="0.25">
      <c r="A66" s="267"/>
      <c r="B66" s="267"/>
      <c r="C66" s="265"/>
      <c r="D66" s="12"/>
      <c r="F66" s="6"/>
      <c r="G66" s="106"/>
      <c r="H66" s="106"/>
      <c r="I66" s="268"/>
      <c r="J66" s="268"/>
      <c r="K66" s="294"/>
      <c r="L66" s="268"/>
      <c r="M66" s="106"/>
      <c r="N66" s="265"/>
      <c r="O66" s="265"/>
      <c r="P66" s="265"/>
      <c r="Q66" s="269"/>
      <c r="R66" s="295"/>
      <c r="S66" s="265"/>
      <c r="W66" s="266"/>
      <c r="X66" s="266"/>
      <c r="Y66" s="266"/>
      <c r="Z66" s="266"/>
      <c r="AA66" s="266"/>
      <c r="AB66" s="270"/>
    </row>
    <row r="67" spans="1:28" ht="16.5" customHeight="1" x14ac:dyDescent="0.25">
      <c r="A67" s="267"/>
      <c r="B67" s="267"/>
      <c r="C67" s="265"/>
      <c r="D67" s="12"/>
      <c r="F67" s="6"/>
      <c r="G67" s="106"/>
      <c r="H67" s="106"/>
      <c r="I67" s="268"/>
      <c r="J67" s="268"/>
      <c r="K67" s="294"/>
      <c r="L67" s="268"/>
      <c r="M67" s="106"/>
      <c r="N67" s="265"/>
      <c r="O67" s="265"/>
      <c r="P67" s="265"/>
      <c r="Q67" s="269"/>
      <c r="R67" s="295"/>
      <c r="S67" s="265"/>
      <c r="W67" s="266"/>
      <c r="X67" s="266"/>
      <c r="Y67" s="266"/>
      <c r="Z67" s="266"/>
      <c r="AA67" s="266"/>
      <c r="AB67" s="270"/>
    </row>
    <row r="68" spans="1:28" ht="16.5" customHeight="1" x14ac:dyDescent="0.25">
      <c r="A68" s="267"/>
      <c r="B68" s="267"/>
      <c r="C68" s="265"/>
      <c r="D68" s="12"/>
      <c r="F68" s="6"/>
      <c r="G68" s="106"/>
      <c r="H68" s="106"/>
      <c r="I68" s="268"/>
      <c r="J68" s="268"/>
      <c r="K68" s="294"/>
      <c r="L68" s="268"/>
      <c r="M68" s="106"/>
      <c r="N68" s="265"/>
      <c r="O68" s="265"/>
      <c r="P68" s="265"/>
      <c r="Q68" s="269"/>
      <c r="R68" s="295"/>
      <c r="S68" s="265"/>
      <c r="W68" s="266"/>
      <c r="X68" s="266"/>
      <c r="Y68" s="266"/>
      <c r="Z68" s="266"/>
      <c r="AA68" s="266"/>
      <c r="AB68" s="270"/>
    </row>
    <row r="69" spans="1:28" ht="16.5" customHeight="1" x14ac:dyDescent="0.25">
      <c r="A69" s="237"/>
      <c r="B69" s="237"/>
      <c r="C69" s="240"/>
      <c r="D69" s="12"/>
      <c r="F69" s="6"/>
      <c r="G69" s="106"/>
      <c r="H69" s="106"/>
      <c r="I69" s="236"/>
      <c r="J69" s="236"/>
      <c r="K69" s="294"/>
      <c r="L69" s="236"/>
      <c r="M69" s="106"/>
      <c r="N69" s="240"/>
      <c r="O69" s="240"/>
      <c r="P69" s="240"/>
      <c r="Q69" s="239"/>
      <c r="R69" s="295"/>
      <c r="S69" s="240"/>
      <c r="W69" s="238"/>
      <c r="X69" s="238"/>
      <c r="Y69" s="238"/>
      <c r="Z69" s="238"/>
      <c r="AA69" s="238"/>
      <c r="AB69" s="241"/>
    </row>
    <row r="70" spans="1:28" ht="16.5" customHeight="1" x14ac:dyDescent="0.25">
      <c r="A70" s="237"/>
      <c r="B70" s="237"/>
      <c r="C70" s="240"/>
      <c r="D70" s="12"/>
      <c r="F70" s="6"/>
      <c r="G70" s="106"/>
      <c r="H70" s="106"/>
      <c r="I70" s="236"/>
      <c r="J70" s="236"/>
      <c r="K70" s="294"/>
      <c r="L70" s="236"/>
      <c r="M70" s="106"/>
      <c r="N70" s="240"/>
      <c r="O70" s="240"/>
      <c r="P70" s="240"/>
      <c r="Q70" s="239"/>
      <c r="R70" s="295"/>
      <c r="S70" s="240"/>
      <c r="W70" s="238"/>
      <c r="X70" s="238"/>
      <c r="Y70" s="238"/>
      <c r="Z70" s="238"/>
      <c r="AA70" s="238"/>
      <c r="AB70" s="241"/>
    </row>
    <row r="71" spans="1:28" ht="16.5" customHeight="1" x14ac:dyDescent="0.25">
      <c r="A71" s="260"/>
      <c r="B71" s="260"/>
      <c r="C71" s="258"/>
      <c r="D71" s="12"/>
      <c r="F71" s="6"/>
      <c r="G71" s="106"/>
      <c r="H71" s="106"/>
      <c r="I71" s="259"/>
      <c r="J71" s="259"/>
      <c r="K71" s="294"/>
      <c r="L71" s="259"/>
      <c r="M71" s="106"/>
      <c r="N71" s="258"/>
      <c r="O71" s="258"/>
      <c r="P71" s="258"/>
      <c r="Q71" s="262"/>
      <c r="R71" s="295"/>
      <c r="S71" s="258"/>
      <c r="W71" s="261"/>
      <c r="X71" s="261"/>
      <c r="Y71" s="261"/>
      <c r="Z71" s="261"/>
      <c r="AA71" s="261"/>
      <c r="AB71" s="263"/>
    </row>
    <row r="72" spans="1:28" ht="16.5" customHeight="1" x14ac:dyDescent="0.25">
      <c r="A72" s="237"/>
      <c r="B72" s="237"/>
      <c r="C72" s="240"/>
      <c r="D72" s="12"/>
      <c r="F72" s="6"/>
      <c r="G72" s="106"/>
      <c r="H72" s="106"/>
      <c r="I72" s="236"/>
      <c r="J72" s="236"/>
      <c r="K72" s="294"/>
      <c r="L72" s="236"/>
      <c r="M72" s="106"/>
      <c r="N72" s="240"/>
      <c r="O72" s="240"/>
      <c r="P72" s="240"/>
      <c r="Q72" s="239"/>
      <c r="R72" s="295"/>
      <c r="S72" s="240"/>
      <c r="W72" s="238"/>
      <c r="X72" s="238"/>
      <c r="Y72" s="238"/>
      <c r="Z72" s="238"/>
      <c r="AA72" s="238"/>
      <c r="AB72" s="241"/>
    </row>
    <row r="73" spans="1:28" ht="16.5" customHeight="1" x14ac:dyDescent="0.25">
      <c r="A73" s="237"/>
      <c r="B73" s="237"/>
      <c r="C73" s="240"/>
      <c r="D73" s="12"/>
      <c r="F73" s="6"/>
      <c r="G73" s="106"/>
      <c r="H73" s="106"/>
      <c r="I73" s="236"/>
      <c r="J73" s="236"/>
      <c r="K73" s="294"/>
      <c r="L73" s="236"/>
      <c r="M73" s="106"/>
      <c r="N73" s="240"/>
      <c r="O73" s="240"/>
      <c r="P73" s="240"/>
      <c r="Q73" s="239"/>
      <c r="R73" s="295"/>
      <c r="S73" s="240"/>
      <c r="W73" s="238"/>
      <c r="X73" s="238"/>
      <c r="Y73" s="238"/>
      <c r="Z73" s="238"/>
      <c r="AA73" s="238"/>
      <c r="AB73" s="241"/>
    </row>
    <row r="74" spans="1:28" ht="16.5" customHeight="1" x14ac:dyDescent="0.25">
      <c r="A74" s="237"/>
      <c r="B74" s="237"/>
      <c r="C74" s="362" t="s">
        <v>247</v>
      </c>
      <c r="D74" s="362"/>
      <c r="E74" s="106"/>
      <c r="F74" s="106"/>
      <c r="G74" s="106"/>
      <c r="H74" s="106"/>
      <c r="I74" s="236"/>
      <c r="J74" s="236"/>
      <c r="K74" s="294"/>
      <c r="L74" s="236"/>
      <c r="M74" s="106"/>
      <c r="N74" s="240"/>
      <c r="O74" s="240"/>
      <c r="P74" s="240"/>
      <c r="Q74" s="239"/>
      <c r="R74" s="295"/>
      <c r="S74" s="240"/>
      <c r="W74" s="238"/>
      <c r="X74" s="238"/>
      <c r="Y74" s="238"/>
      <c r="Z74" s="238"/>
      <c r="AA74" s="238"/>
      <c r="AB74" s="241"/>
    </row>
    <row r="75" spans="1:28" ht="16.5" customHeight="1" x14ac:dyDescent="0.25">
      <c r="A75" s="274"/>
      <c r="B75" s="274"/>
      <c r="C75" s="275"/>
      <c r="D75" s="275" t="s">
        <v>285</v>
      </c>
      <c r="E75" s="106"/>
      <c r="F75" s="106"/>
      <c r="G75" s="106"/>
      <c r="H75" s="106"/>
      <c r="I75" s="271"/>
      <c r="J75" s="271"/>
      <c r="K75" s="294"/>
      <c r="L75" s="271"/>
      <c r="M75" s="106"/>
      <c r="N75" s="272"/>
      <c r="O75" s="272"/>
      <c r="P75" s="272"/>
      <c r="Q75" s="275"/>
      <c r="R75" s="295"/>
      <c r="S75" s="272"/>
      <c r="W75" s="273"/>
      <c r="X75" s="273"/>
      <c r="Y75" s="273"/>
      <c r="Z75" s="273"/>
      <c r="AA75" s="273"/>
      <c r="AB75" s="278"/>
    </row>
    <row r="76" spans="1:28" ht="16.5" customHeight="1" x14ac:dyDescent="0.25">
      <c r="A76" s="237"/>
      <c r="B76" s="237"/>
      <c r="C76" s="237"/>
      <c r="D76" s="237"/>
      <c r="E76" s="237"/>
      <c r="F76" s="105"/>
      <c r="G76" s="106"/>
      <c r="H76" s="106"/>
      <c r="I76" s="236"/>
      <c r="J76" s="236"/>
      <c r="K76" s="294"/>
      <c r="L76" s="236"/>
      <c r="M76" s="106"/>
      <c r="N76" s="240"/>
      <c r="O76" s="240"/>
      <c r="P76" s="240"/>
      <c r="Q76" s="239"/>
      <c r="R76" s="295"/>
      <c r="S76" s="240"/>
      <c r="W76" s="238"/>
      <c r="X76" s="238"/>
      <c r="Y76" s="238"/>
      <c r="Z76" s="238"/>
      <c r="AA76" s="238"/>
      <c r="AB76" s="241"/>
    </row>
    <row r="77" spans="1:28" ht="16.5" customHeight="1" x14ac:dyDescent="0.25">
      <c r="A77" s="237"/>
      <c r="B77" s="237"/>
      <c r="C77" s="237"/>
      <c r="D77" s="237"/>
      <c r="E77" s="237"/>
      <c r="F77" s="105"/>
      <c r="G77" s="106"/>
      <c r="H77" s="106"/>
      <c r="I77" s="236"/>
      <c r="J77" s="236"/>
      <c r="K77" s="294"/>
      <c r="L77" s="236"/>
      <c r="M77" s="106"/>
      <c r="N77" s="240"/>
      <c r="O77" s="240"/>
      <c r="P77" s="240"/>
      <c r="Q77" s="239"/>
      <c r="R77" s="295"/>
      <c r="S77" s="240"/>
      <c r="W77" s="238"/>
      <c r="X77" s="238"/>
      <c r="Y77" s="238"/>
      <c r="Z77" s="238"/>
      <c r="AA77" s="238"/>
      <c r="AB77" s="241"/>
    </row>
    <row r="78" spans="1:28" ht="16.5" customHeight="1" x14ac:dyDescent="0.25">
      <c r="A78" s="237"/>
      <c r="B78" s="237"/>
      <c r="C78" s="237"/>
      <c r="D78" s="237"/>
      <c r="E78" s="237"/>
      <c r="F78" s="105"/>
      <c r="G78" s="106"/>
      <c r="H78" s="106"/>
      <c r="I78" s="236"/>
      <c r="J78" s="236"/>
      <c r="K78" s="294"/>
      <c r="L78" s="236"/>
      <c r="M78" s="106"/>
      <c r="N78" s="240"/>
      <c r="O78" s="240"/>
      <c r="P78" s="240"/>
      <c r="Q78" s="239"/>
      <c r="R78" s="295"/>
      <c r="S78" s="240"/>
      <c r="W78" s="238"/>
      <c r="X78" s="238"/>
      <c r="Y78" s="238"/>
      <c r="Z78" s="238"/>
      <c r="AA78" s="238"/>
      <c r="AB78" s="241"/>
    </row>
    <row r="79" spans="1:28" ht="16.5" customHeight="1" x14ac:dyDescent="0.25">
      <c r="A79" s="237"/>
      <c r="B79" s="237"/>
      <c r="C79" s="237"/>
      <c r="D79" s="237"/>
      <c r="E79" s="237"/>
      <c r="F79" s="105"/>
      <c r="G79" s="106"/>
      <c r="H79" s="106"/>
      <c r="I79" s="236"/>
      <c r="J79" s="236"/>
      <c r="K79" s="294"/>
      <c r="L79" s="236"/>
      <c r="M79" s="106"/>
      <c r="N79" s="240"/>
      <c r="O79" s="240"/>
      <c r="P79" s="240"/>
      <c r="Q79" s="239"/>
      <c r="R79" s="295"/>
      <c r="S79" s="240"/>
      <c r="W79" s="238"/>
      <c r="X79" s="238"/>
      <c r="Y79" s="238"/>
      <c r="Z79" s="238"/>
      <c r="AA79" s="238"/>
      <c r="AB79" s="241"/>
    </row>
    <row r="80" spans="1:28" ht="16.5" customHeight="1" x14ac:dyDescent="0.25">
      <c r="A80" s="237"/>
      <c r="B80" s="237"/>
      <c r="C80" s="237"/>
      <c r="D80" s="237"/>
      <c r="E80" s="237"/>
      <c r="F80" s="105"/>
      <c r="G80" s="106"/>
      <c r="H80" s="106"/>
      <c r="I80" s="236"/>
      <c r="J80" s="236"/>
      <c r="K80" s="294"/>
      <c r="L80" s="236"/>
      <c r="M80" s="106"/>
      <c r="N80" s="240"/>
      <c r="O80" s="240"/>
      <c r="P80" s="240"/>
      <c r="Q80" s="239"/>
      <c r="R80" s="295"/>
      <c r="S80" s="240"/>
      <c r="W80" s="238"/>
      <c r="X80" s="238"/>
      <c r="Y80" s="238"/>
      <c r="Z80" s="238"/>
      <c r="AA80" s="238"/>
      <c r="AB80" s="241"/>
    </row>
    <row r="81" spans="1:28" ht="16.5" customHeight="1" x14ac:dyDescent="0.25">
      <c r="A81" s="237"/>
      <c r="B81" s="237"/>
      <c r="C81" s="237"/>
      <c r="D81" s="237"/>
      <c r="E81" s="237"/>
      <c r="F81" s="105"/>
      <c r="G81" s="106"/>
      <c r="H81" s="106"/>
      <c r="I81" s="236"/>
      <c r="J81" s="236"/>
      <c r="K81" s="294"/>
      <c r="L81" s="236"/>
      <c r="M81" s="106"/>
      <c r="N81" s="240"/>
      <c r="O81" s="240"/>
      <c r="P81" s="240"/>
      <c r="Q81" s="239"/>
      <c r="R81" s="295"/>
      <c r="S81" s="240"/>
      <c r="W81" s="238"/>
      <c r="X81" s="238"/>
      <c r="Y81" s="238"/>
      <c r="Z81" s="238"/>
      <c r="AA81" s="238"/>
      <c r="AB81" s="241"/>
    </row>
    <row r="82" spans="1:28" ht="16.5" customHeight="1" x14ac:dyDescent="0.25">
      <c r="A82" s="237"/>
      <c r="B82" s="237"/>
      <c r="C82" s="237"/>
      <c r="D82" s="237"/>
      <c r="E82" s="237"/>
      <c r="F82" s="105"/>
      <c r="G82" s="106"/>
      <c r="H82" s="106"/>
      <c r="I82" s="236"/>
      <c r="J82" s="236"/>
      <c r="K82" s="294"/>
      <c r="L82" s="236"/>
      <c r="M82" s="106"/>
      <c r="N82" s="240"/>
      <c r="O82" s="240"/>
      <c r="P82" s="240"/>
      <c r="Q82" s="239"/>
      <c r="R82" s="295"/>
      <c r="S82" s="240"/>
      <c r="W82" s="238"/>
      <c r="X82" s="238"/>
      <c r="Y82" s="238"/>
      <c r="Z82" s="238"/>
      <c r="AA82" s="238"/>
      <c r="AB82" s="241"/>
    </row>
    <row r="83" spans="1:28" ht="16.5" customHeight="1" x14ac:dyDescent="0.25">
      <c r="A83" s="237"/>
      <c r="B83" s="237"/>
      <c r="C83" s="237"/>
      <c r="D83" s="237"/>
      <c r="E83" s="237"/>
      <c r="F83" s="105"/>
      <c r="G83" s="106"/>
      <c r="H83" s="106"/>
      <c r="I83" s="236"/>
      <c r="J83" s="236"/>
      <c r="K83" s="294"/>
      <c r="L83" s="236"/>
      <c r="M83" s="106"/>
      <c r="N83" s="240"/>
      <c r="O83" s="240"/>
      <c r="P83" s="240"/>
      <c r="Q83" s="239"/>
      <c r="R83" s="295"/>
      <c r="S83" s="240"/>
      <c r="W83" s="238"/>
      <c r="X83" s="238"/>
      <c r="Y83" s="238"/>
      <c r="Z83" s="238"/>
      <c r="AA83" s="238"/>
      <c r="AB83" s="241"/>
    </row>
    <row r="84" spans="1:28" ht="16.5" customHeight="1" x14ac:dyDescent="0.25">
      <c r="A84" s="237"/>
      <c r="B84" s="237"/>
      <c r="C84" s="237"/>
      <c r="D84" s="237"/>
      <c r="E84" s="237"/>
      <c r="F84" s="105"/>
      <c r="G84" s="106"/>
      <c r="H84" s="106"/>
      <c r="I84" s="236"/>
      <c r="J84" s="236"/>
      <c r="K84" s="294"/>
      <c r="L84" s="236"/>
      <c r="M84" s="106"/>
      <c r="N84" s="240"/>
      <c r="O84" s="240"/>
      <c r="P84" s="240"/>
      <c r="Q84" s="239"/>
      <c r="R84" s="295"/>
      <c r="S84" s="240"/>
      <c r="W84" s="238"/>
      <c r="X84" s="238"/>
      <c r="Y84" s="238"/>
      <c r="Z84" s="238"/>
      <c r="AA84" s="238"/>
      <c r="AB84" s="241"/>
    </row>
    <row r="85" spans="1:28" ht="15.75" customHeight="1" x14ac:dyDescent="0.2">
      <c r="A85" s="102"/>
      <c r="B85" s="361"/>
      <c r="C85" s="361"/>
      <c r="D85" s="361"/>
      <c r="E85" s="104"/>
      <c r="F85" s="105"/>
      <c r="G85" s="106"/>
      <c r="H85" s="106"/>
      <c r="I85" s="102"/>
      <c r="J85" s="102"/>
      <c r="K85" s="294"/>
      <c r="L85" s="102"/>
      <c r="M85" s="106"/>
      <c r="N85" s="335"/>
      <c r="O85" s="335"/>
      <c r="P85" s="335"/>
      <c r="Q85" s="104"/>
      <c r="R85" s="293"/>
      <c r="S85" s="335"/>
      <c r="T85" s="335"/>
      <c r="U85" s="335"/>
      <c r="V85" s="102"/>
      <c r="W85" s="335"/>
      <c r="X85" s="335"/>
      <c r="Y85" s="335"/>
      <c r="Z85" s="335"/>
      <c r="AA85" s="102"/>
      <c r="AB85" s="108"/>
    </row>
    <row r="86" spans="1:28" ht="17.25" customHeight="1" x14ac:dyDescent="0.2">
      <c r="A86" s="2"/>
      <c r="B86" s="2"/>
      <c r="D86" s="12"/>
      <c r="F86" s="6"/>
      <c r="G86" s="13"/>
      <c r="H86" s="13"/>
      <c r="I86" s="2"/>
      <c r="J86" s="2"/>
      <c r="K86" s="296"/>
      <c r="L86" s="2"/>
      <c r="M86" s="13"/>
      <c r="O86" s="110"/>
      <c r="P86" s="110"/>
      <c r="Q86" s="110"/>
      <c r="R86" s="110"/>
      <c r="S86" s="110"/>
      <c r="T86" s="359"/>
      <c r="U86" s="359"/>
      <c r="V86" s="359"/>
      <c r="W86" s="359"/>
      <c r="X86" s="359"/>
      <c r="Y86" s="111"/>
      <c r="Z86" s="13"/>
      <c r="AA86" s="13"/>
    </row>
    <row r="87" spans="1:28" x14ac:dyDescent="0.2">
      <c r="F87" s="6"/>
    </row>
    <row r="88" spans="1:28" x14ac:dyDescent="0.2">
      <c r="F88" s="6"/>
    </row>
    <row r="89" spans="1:28" x14ac:dyDescent="0.2">
      <c r="C89" s="240"/>
      <c r="D89" s="12"/>
      <c r="F89" s="6"/>
      <c r="G89" s="13"/>
      <c r="H89" s="13"/>
      <c r="I89" s="240"/>
      <c r="J89" s="240"/>
      <c r="K89" s="296"/>
      <c r="L89" s="240"/>
      <c r="M89" s="13"/>
    </row>
    <row r="90" spans="1:28" x14ac:dyDescent="0.2">
      <c r="C90" s="240"/>
      <c r="D90" s="12"/>
      <c r="F90" s="6"/>
      <c r="G90" s="13"/>
      <c r="H90" s="13"/>
      <c r="I90" s="240"/>
      <c r="J90" s="240"/>
      <c r="K90" s="296"/>
      <c r="L90" s="240"/>
      <c r="M90" s="13"/>
    </row>
    <row r="91" spans="1:28" x14ac:dyDescent="0.2">
      <c r="C91" s="240"/>
      <c r="D91" s="12"/>
      <c r="F91" s="6"/>
      <c r="G91" s="13"/>
      <c r="H91" s="13"/>
      <c r="I91" s="240"/>
      <c r="J91" s="240"/>
      <c r="K91" s="296"/>
      <c r="L91" s="240"/>
      <c r="M91" s="13"/>
    </row>
    <row r="92" spans="1:28" x14ac:dyDescent="0.2">
      <c r="F92" s="6"/>
    </row>
    <row r="93" spans="1:28" x14ac:dyDescent="0.2">
      <c r="F93" s="6"/>
    </row>
    <row r="94" spans="1:28" x14ac:dyDescent="0.2">
      <c r="F94" s="6"/>
    </row>
    <row r="95" spans="1:28" x14ac:dyDescent="0.2">
      <c r="F95" s="6"/>
    </row>
    <row r="96" spans="1:28" x14ac:dyDescent="0.2">
      <c r="F96" s="6"/>
    </row>
    <row r="97" spans="6:6" x14ac:dyDescent="0.2">
      <c r="F97" s="6"/>
    </row>
    <row r="98" spans="6:6" x14ac:dyDescent="0.2">
      <c r="F98" s="6"/>
    </row>
    <row r="99" spans="6:6" x14ac:dyDescent="0.2">
      <c r="F99" s="6"/>
    </row>
    <row r="100" spans="6:6" x14ac:dyDescent="0.2">
      <c r="F100" s="6"/>
    </row>
    <row r="101" spans="6:6" x14ac:dyDescent="0.2">
      <c r="F101" s="6"/>
    </row>
    <row r="102" spans="6:6" x14ac:dyDescent="0.2">
      <c r="F102" s="6"/>
    </row>
    <row r="103" spans="6:6" x14ac:dyDescent="0.2">
      <c r="F103" s="6"/>
    </row>
    <row r="104" spans="6:6" x14ac:dyDescent="0.2">
      <c r="F104" s="6"/>
    </row>
    <row r="105" spans="6:6" x14ac:dyDescent="0.2">
      <c r="F105" s="6"/>
    </row>
    <row r="106" spans="6:6" x14ac:dyDescent="0.2">
      <c r="F106" s="6"/>
    </row>
    <row r="107" spans="6:6" x14ac:dyDescent="0.2">
      <c r="F107" s="6"/>
    </row>
    <row r="108" spans="6:6" x14ac:dyDescent="0.2">
      <c r="F108" s="6"/>
    </row>
    <row r="109" spans="6:6" x14ac:dyDescent="0.2">
      <c r="F109" s="6"/>
    </row>
    <row r="110" spans="6:6" x14ac:dyDescent="0.2">
      <c r="F110" s="6"/>
    </row>
    <row r="111" spans="6:6" x14ac:dyDescent="0.2">
      <c r="F111" s="6"/>
    </row>
    <row r="112" spans="6:6"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row r="137" spans="6:6" x14ac:dyDescent="0.2">
      <c r="F137" s="6"/>
    </row>
    <row r="138" spans="6:6" x14ac:dyDescent="0.2">
      <c r="F138" s="6"/>
    </row>
  </sheetData>
  <mergeCells count="37">
    <mergeCell ref="T86:X86"/>
    <mergeCell ref="W52:AA52"/>
    <mergeCell ref="B85:D85"/>
    <mergeCell ref="N85:P85"/>
    <mergeCell ref="S85:U85"/>
    <mergeCell ref="W85:Z85"/>
    <mergeCell ref="C64:F64"/>
    <mergeCell ref="C74:D74"/>
    <mergeCell ref="C63:F63"/>
    <mergeCell ref="A52:E52"/>
    <mergeCell ref="D2:U7"/>
    <mergeCell ref="B10:D10"/>
    <mergeCell ref="D26:D27"/>
    <mergeCell ref="W9:Z9"/>
    <mergeCell ref="W8:Y8"/>
    <mergeCell ref="T8:U8"/>
    <mergeCell ref="B9:M9"/>
    <mergeCell ref="V10:AA10"/>
    <mergeCell ref="C16:Z16"/>
    <mergeCell ref="O17:S17"/>
    <mergeCell ref="W25:X25"/>
    <mergeCell ref="A26:A27"/>
    <mergeCell ref="B26:B27"/>
    <mergeCell ref="X51:Y51"/>
    <mergeCell ref="C51:D51"/>
    <mergeCell ref="W42:Z42"/>
    <mergeCell ref="V26:V27"/>
    <mergeCell ref="W26:W27"/>
    <mergeCell ref="X26:X27"/>
    <mergeCell ref="Y26:Y27"/>
    <mergeCell ref="Z26:Z27"/>
    <mergeCell ref="C26:C27"/>
    <mergeCell ref="U26:U27"/>
    <mergeCell ref="W39:Z39"/>
    <mergeCell ref="W40:Z40"/>
    <mergeCell ref="W44:Z44"/>
    <mergeCell ref="W47:Z47"/>
  </mergeCells>
  <pageMargins left="0.61811000000000005" right="0.25" top="0.31496099999999999" bottom="6.4960999999999991E-2" header="0" footer="0"/>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196"/>
  <sheetViews>
    <sheetView topLeftCell="A71" zoomScaleNormal="100" workbookViewId="0">
      <selection activeCell="AA83" sqref="AA83"/>
    </sheetView>
  </sheetViews>
  <sheetFormatPr defaultRowHeight="15.75" customHeight="1" x14ac:dyDescent="0.2"/>
  <cols>
    <col min="1" max="1" width="5.42578125" style="198" customWidth="1"/>
    <col min="2" max="2" width="9.42578125" style="112" customWidth="1"/>
    <col min="3" max="3" width="6.42578125" style="102" customWidth="1"/>
    <col min="4" max="4" width="21.7109375" style="113" customWidth="1"/>
    <col min="5" max="5" width="13.28515625" style="167" customWidth="1"/>
    <col min="6" max="6" width="12.7109375" style="105" hidden="1" customWidth="1"/>
    <col min="7" max="7" width="12.7109375" style="108" hidden="1" customWidth="1"/>
    <col min="8" max="8" width="10" style="108" hidden="1" customWidth="1"/>
    <col min="9" max="9" width="9.28515625" style="190" hidden="1" customWidth="1"/>
    <col min="10" max="10" width="10.42578125" style="190" hidden="1" customWidth="1"/>
    <col min="11" max="11" width="10.42578125" style="108" hidden="1" customWidth="1"/>
    <col min="12" max="12" width="10.5703125" style="108" hidden="1" customWidth="1"/>
    <col min="13" max="14" width="10.85546875" style="108" hidden="1" customWidth="1"/>
    <col min="15" max="15" width="14.42578125" style="102" customWidth="1"/>
    <col min="16" max="16" width="11.42578125" style="102" customWidth="1"/>
    <col min="17" max="17" width="12.85546875" style="102" customWidth="1"/>
    <col min="18" max="18" width="10.7109375" style="102" customWidth="1"/>
    <col min="19" max="20" width="12.7109375" style="102" customWidth="1"/>
    <col min="21" max="22" width="11.7109375" style="102" customWidth="1"/>
    <col min="23" max="23" width="11.7109375" style="231" customWidth="1"/>
    <col min="24" max="24" width="12.7109375" style="102" customWidth="1"/>
    <col min="25" max="25" width="9.42578125" style="102" customWidth="1"/>
    <col min="26" max="26" width="10.28515625" style="114" customWidth="1"/>
    <col min="27" max="27" width="9.7109375" style="114" customWidth="1"/>
    <col min="28" max="259" width="9.140625" style="108" customWidth="1"/>
  </cols>
  <sheetData>
    <row r="1" spans="1:26" hidden="1" x14ac:dyDescent="0.2"/>
    <row r="2" spans="1:26" x14ac:dyDescent="0.2">
      <c r="A2" s="251"/>
      <c r="B2" s="235"/>
      <c r="C2" s="251"/>
      <c r="D2" s="392"/>
      <c r="E2" s="392"/>
      <c r="F2" s="392"/>
      <c r="G2" s="392"/>
      <c r="H2" s="392"/>
      <c r="I2" s="392"/>
      <c r="J2" s="392"/>
      <c r="K2" s="392"/>
      <c r="L2" s="392"/>
      <c r="M2" s="392"/>
      <c r="N2" s="392"/>
      <c r="O2" s="392"/>
      <c r="P2" s="392"/>
      <c r="Q2" s="392"/>
      <c r="R2" s="392"/>
      <c r="S2" s="392"/>
      <c r="T2" s="392"/>
      <c r="U2" s="392"/>
      <c r="V2" s="251"/>
      <c r="W2" s="251"/>
      <c r="X2" s="251"/>
      <c r="Y2" s="251"/>
    </row>
    <row r="3" spans="1:26" x14ac:dyDescent="0.2">
      <c r="A3" s="251"/>
      <c r="B3" s="235"/>
      <c r="C3" s="251"/>
      <c r="D3" s="392"/>
      <c r="E3" s="392"/>
      <c r="F3" s="392"/>
      <c r="G3" s="392"/>
      <c r="H3" s="392"/>
      <c r="I3" s="392"/>
      <c r="J3" s="392"/>
      <c r="K3" s="392"/>
      <c r="L3" s="392"/>
      <c r="M3" s="392"/>
      <c r="N3" s="392"/>
      <c r="O3" s="392"/>
      <c r="P3" s="392"/>
      <c r="Q3" s="392"/>
      <c r="R3" s="392"/>
      <c r="S3" s="392"/>
      <c r="T3" s="392"/>
      <c r="U3" s="392"/>
      <c r="V3" s="251"/>
      <c r="W3" s="251"/>
      <c r="X3" s="251"/>
      <c r="Y3" s="251"/>
    </row>
    <row r="4" spans="1:26" x14ac:dyDescent="0.2">
      <c r="A4" s="251"/>
      <c r="B4" s="235"/>
      <c r="C4" s="251"/>
      <c r="D4" s="392"/>
      <c r="E4" s="392"/>
      <c r="F4" s="392"/>
      <c r="G4" s="392"/>
      <c r="H4" s="392"/>
      <c r="I4" s="392"/>
      <c r="J4" s="392"/>
      <c r="K4" s="392"/>
      <c r="L4" s="392"/>
      <c r="M4" s="392"/>
      <c r="N4" s="392"/>
      <c r="O4" s="392"/>
      <c r="P4" s="392"/>
      <c r="Q4" s="392"/>
      <c r="R4" s="392"/>
      <c r="S4" s="392"/>
      <c r="T4" s="392"/>
      <c r="U4" s="392"/>
      <c r="V4" s="251"/>
      <c r="W4" s="251"/>
      <c r="X4" s="251"/>
      <c r="Y4" s="251"/>
    </row>
    <row r="5" spans="1:26" x14ac:dyDescent="0.2">
      <c r="A5" s="251"/>
      <c r="B5" s="235"/>
      <c r="C5" s="251"/>
      <c r="D5" s="392"/>
      <c r="E5" s="392"/>
      <c r="F5" s="392"/>
      <c r="G5" s="392"/>
      <c r="H5" s="392"/>
      <c r="I5" s="392"/>
      <c r="J5" s="392"/>
      <c r="K5" s="392"/>
      <c r="L5" s="392"/>
      <c r="M5" s="392"/>
      <c r="N5" s="392"/>
      <c r="O5" s="392"/>
      <c r="P5" s="392"/>
      <c r="Q5" s="392"/>
      <c r="R5" s="392"/>
      <c r="S5" s="392"/>
      <c r="T5" s="392"/>
      <c r="U5" s="392"/>
      <c r="V5" s="251"/>
      <c r="W5" s="251"/>
      <c r="X5" s="251"/>
      <c r="Y5" s="251"/>
    </row>
    <row r="6" spans="1:26" x14ac:dyDescent="0.2">
      <c r="A6" s="251"/>
      <c r="B6" s="235"/>
      <c r="C6" s="251"/>
      <c r="D6" s="392"/>
      <c r="E6" s="392"/>
      <c r="F6" s="392"/>
      <c r="G6" s="392"/>
      <c r="H6" s="392"/>
      <c r="I6" s="392"/>
      <c r="J6" s="392"/>
      <c r="K6" s="392"/>
      <c r="L6" s="392"/>
      <c r="M6" s="392"/>
      <c r="N6" s="392"/>
      <c r="O6" s="392"/>
      <c r="P6" s="392"/>
      <c r="Q6" s="392"/>
      <c r="R6" s="392"/>
      <c r="S6" s="392"/>
      <c r="T6" s="392"/>
      <c r="U6" s="392"/>
      <c r="V6" s="251"/>
      <c r="W6" s="251"/>
      <c r="X6" s="251"/>
      <c r="Y6" s="251"/>
    </row>
    <row r="7" spans="1:26" ht="18.75" x14ac:dyDescent="0.2">
      <c r="B7" s="356" t="s">
        <v>284</v>
      </c>
      <c r="C7" s="356"/>
      <c r="D7" s="356"/>
      <c r="E7" s="356"/>
      <c r="F7" s="356"/>
      <c r="G7" s="356"/>
      <c r="H7" s="356"/>
      <c r="I7" s="356"/>
      <c r="J7" s="356"/>
      <c r="K7" s="356"/>
      <c r="L7" s="356"/>
      <c r="M7" s="356"/>
      <c r="N7" s="356"/>
      <c r="O7" s="356"/>
      <c r="P7" s="356"/>
      <c r="Q7" s="194"/>
      <c r="R7" s="194"/>
      <c r="S7" s="194"/>
      <c r="T7" s="194"/>
      <c r="U7" s="194"/>
      <c r="V7" s="194"/>
      <c r="X7" s="194"/>
      <c r="Y7" s="194"/>
    </row>
    <row r="8" spans="1:26" x14ac:dyDescent="0.25">
      <c r="A8" s="251"/>
      <c r="B8" s="302"/>
      <c r="C8" s="251"/>
      <c r="O8" s="251"/>
      <c r="P8" s="251"/>
      <c r="Q8" s="251"/>
      <c r="R8" s="251"/>
      <c r="S8" s="251"/>
      <c r="T8" s="251"/>
      <c r="U8" s="251"/>
      <c r="V8" s="251"/>
      <c r="W8" s="251"/>
      <c r="X8" s="251"/>
      <c r="Y8" s="251"/>
    </row>
    <row r="9" spans="1:26" ht="18.75" x14ac:dyDescent="0.2">
      <c r="C9" s="194"/>
      <c r="O9" s="194"/>
      <c r="P9" s="194"/>
      <c r="Q9" s="194"/>
      <c r="R9" s="194"/>
      <c r="S9" s="251"/>
      <c r="T9" s="255"/>
      <c r="U9" s="252" t="s">
        <v>283</v>
      </c>
      <c r="V9" s="255"/>
      <c r="W9" s="255"/>
      <c r="X9" s="255"/>
      <c r="Y9" s="11"/>
      <c r="Z9" s="11"/>
    </row>
    <row r="10" spans="1:26" ht="18.75" x14ac:dyDescent="0.2">
      <c r="A10" s="208"/>
      <c r="C10" s="208"/>
      <c r="O10" s="208"/>
      <c r="P10" s="208"/>
      <c r="Q10" s="208"/>
      <c r="R10" s="208"/>
      <c r="S10" s="208"/>
      <c r="T10" s="11"/>
      <c r="U10" s="277" t="s">
        <v>292</v>
      </c>
      <c r="V10" s="277"/>
      <c r="W10" s="277"/>
      <c r="X10" s="277"/>
      <c r="Y10" s="277"/>
      <c r="Z10" s="277"/>
    </row>
    <row r="11" spans="1:26" ht="18.75" x14ac:dyDescent="0.2">
      <c r="C11" s="194"/>
      <c r="O11" s="194"/>
      <c r="P11" s="194"/>
      <c r="Q11" s="194"/>
      <c r="R11" s="194"/>
      <c r="S11" s="194"/>
      <c r="T11" s="370"/>
      <c r="U11" s="370"/>
      <c r="V11" s="370"/>
      <c r="W11" s="370"/>
      <c r="X11" s="370"/>
      <c r="Y11" s="370"/>
      <c r="Z11" s="370"/>
    </row>
    <row r="12" spans="1:26" ht="18.75" x14ac:dyDescent="0.2">
      <c r="C12" s="197"/>
      <c r="O12" s="197"/>
      <c r="P12" s="197"/>
      <c r="Q12" s="197"/>
      <c r="R12" s="197"/>
      <c r="S12" s="197"/>
      <c r="T12" s="196"/>
      <c r="U12" s="196"/>
      <c r="V12" s="196"/>
      <c r="W12" s="230"/>
      <c r="X12" s="196"/>
      <c r="Y12" s="196"/>
      <c r="Z12" s="196"/>
    </row>
    <row r="13" spans="1:26" ht="18.75" x14ac:dyDescent="0.2">
      <c r="A13" s="290"/>
      <c r="B13" s="235"/>
      <c r="C13" s="290"/>
      <c r="O13" s="290"/>
      <c r="P13" s="290"/>
      <c r="Q13" s="290"/>
      <c r="R13" s="290"/>
      <c r="S13" s="290"/>
      <c r="T13" s="291"/>
      <c r="U13" s="291"/>
      <c r="V13" s="291"/>
      <c r="W13" s="291"/>
      <c r="X13" s="291"/>
      <c r="Y13" s="291"/>
      <c r="Z13" s="291"/>
    </row>
    <row r="14" spans="1:26" ht="18.75" x14ac:dyDescent="0.2">
      <c r="C14" s="197"/>
      <c r="O14" s="197"/>
      <c r="P14" s="197"/>
      <c r="Q14" s="197"/>
      <c r="R14" s="197"/>
      <c r="S14" s="197"/>
      <c r="T14" s="196"/>
      <c r="U14" s="196"/>
      <c r="V14" s="196"/>
      <c r="W14" s="230"/>
      <c r="X14" s="196"/>
      <c r="Y14" s="196"/>
      <c r="Z14" s="196"/>
    </row>
    <row r="15" spans="1:26" x14ac:dyDescent="0.2">
      <c r="C15" s="194"/>
      <c r="O15" s="194"/>
      <c r="P15" s="194"/>
      <c r="Q15" s="194"/>
      <c r="R15" s="194"/>
      <c r="S15" s="194"/>
      <c r="T15" s="194"/>
      <c r="U15" s="194"/>
      <c r="V15" s="194"/>
      <c r="X15" s="194"/>
      <c r="Y15" s="194"/>
    </row>
    <row r="16" spans="1:26" x14ac:dyDescent="0.2">
      <c r="C16" s="194"/>
      <c r="O16" s="194"/>
      <c r="P16" s="194"/>
      <c r="Q16" s="194"/>
      <c r="R16" s="194"/>
      <c r="S16" s="194"/>
      <c r="T16" s="194"/>
      <c r="U16" s="194"/>
      <c r="V16" s="194"/>
      <c r="X16" s="194"/>
      <c r="Y16" s="194"/>
    </row>
    <row r="17" spans="1:46" ht="18" customHeight="1" x14ac:dyDescent="0.2">
      <c r="D17" s="112"/>
      <c r="E17" s="371" t="s">
        <v>65</v>
      </c>
      <c r="F17" s="371"/>
      <c r="G17" s="371"/>
      <c r="H17" s="371"/>
      <c r="I17" s="371"/>
      <c r="J17" s="371"/>
      <c r="K17" s="371"/>
      <c r="L17" s="371"/>
      <c r="M17" s="371"/>
      <c r="N17" s="371"/>
      <c r="O17" s="371"/>
      <c r="P17" s="371"/>
      <c r="Q17" s="371"/>
      <c r="R17" s="371"/>
      <c r="S17" s="115"/>
      <c r="T17" s="115"/>
      <c r="U17" s="115"/>
      <c r="V17" s="115"/>
      <c r="W17" s="234"/>
    </row>
    <row r="18" spans="1:46" ht="18" customHeight="1" x14ac:dyDescent="0.2">
      <c r="C18" s="194"/>
      <c r="D18" s="112"/>
      <c r="F18" s="195"/>
      <c r="G18" s="195"/>
      <c r="H18" s="195"/>
      <c r="I18" s="195"/>
      <c r="J18" s="195"/>
      <c r="K18" s="195"/>
      <c r="L18" s="195"/>
      <c r="M18" s="195"/>
      <c r="N18" s="234"/>
      <c r="O18" s="195"/>
      <c r="P18" s="195"/>
      <c r="Q18" s="195"/>
      <c r="R18" s="195"/>
      <c r="S18" s="195"/>
      <c r="T18" s="195"/>
      <c r="U18" s="195"/>
      <c r="V18" s="195"/>
      <c r="W18" s="234"/>
      <c r="X18" s="194"/>
      <c r="Y18" s="194"/>
    </row>
    <row r="19" spans="1:46" ht="15" customHeight="1" x14ac:dyDescent="0.2">
      <c r="D19" s="112"/>
      <c r="F19" s="112"/>
      <c r="G19" s="112"/>
      <c r="H19" s="112"/>
      <c r="I19" s="191"/>
      <c r="J19" s="191"/>
      <c r="K19" s="112"/>
      <c r="L19" s="112"/>
      <c r="M19" s="112"/>
      <c r="N19" s="235"/>
    </row>
    <row r="20" spans="1:46" ht="16.5" thickBot="1" x14ac:dyDescent="0.25">
      <c r="B20" s="102"/>
      <c r="C20" s="17"/>
      <c r="D20" s="102"/>
    </row>
    <row r="21" spans="1:46" ht="21" customHeight="1" thickBot="1" x14ac:dyDescent="0.25">
      <c r="B21" s="102"/>
      <c r="D21" s="103"/>
      <c r="E21" s="280" t="s">
        <v>0</v>
      </c>
      <c r="F21" s="97" t="s">
        <v>6</v>
      </c>
      <c r="G21" s="116" t="s">
        <v>7</v>
      </c>
      <c r="H21" s="45" t="s">
        <v>8</v>
      </c>
      <c r="I21" s="75" t="s">
        <v>3</v>
      </c>
      <c r="J21" s="75" t="s">
        <v>4</v>
      </c>
      <c r="K21" s="117" t="s">
        <v>66</v>
      </c>
      <c r="L21" s="45" t="s">
        <v>5</v>
      </c>
      <c r="M21" s="118" t="s">
        <v>2</v>
      </c>
      <c r="N21" s="118">
        <v>66.08</v>
      </c>
      <c r="O21" s="119" t="s">
        <v>6</v>
      </c>
      <c r="P21" s="119" t="s">
        <v>7</v>
      </c>
      <c r="Q21" s="119" t="s">
        <v>8</v>
      </c>
      <c r="R21" s="67" t="s">
        <v>3</v>
      </c>
      <c r="S21" s="67" t="s">
        <v>4</v>
      </c>
      <c r="T21" s="67" t="s">
        <v>66</v>
      </c>
      <c r="U21" s="67" t="s">
        <v>5</v>
      </c>
      <c r="V21" s="67" t="s">
        <v>2</v>
      </c>
      <c r="W21" s="242">
        <v>66.08</v>
      </c>
      <c r="X21" s="120"/>
      <c r="Y21" s="121"/>
      <c r="Z21" s="372"/>
      <c r="AA21" s="372"/>
    </row>
    <row r="22" spans="1:46" s="112" customFormat="1" ht="182.25" customHeight="1" thickBot="1" x14ac:dyDescent="0.25">
      <c r="A22" s="331" t="s">
        <v>9</v>
      </c>
      <c r="B22" s="349" t="s">
        <v>10</v>
      </c>
      <c r="C22" s="331" t="s">
        <v>67</v>
      </c>
      <c r="D22" s="331" t="s">
        <v>68</v>
      </c>
      <c r="E22" s="378" t="s">
        <v>69</v>
      </c>
      <c r="F22" s="122" t="s">
        <v>278</v>
      </c>
      <c r="G22" s="122" t="s">
        <v>70</v>
      </c>
      <c r="H22" s="122" t="s">
        <v>71</v>
      </c>
      <c r="I22" s="192" t="s">
        <v>15</v>
      </c>
      <c r="J22" s="193" t="s">
        <v>72</v>
      </c>
      <c r="K22" s="123" t="s">
        <v>73</v>
      </c>
      <c r="L22" s="29" t="s">
        <v>17</v>
      </c>
      <c r="M22" s="121" t="s">
        <v>18</v>
      </c>
      <c r="N22" s="121" t="s">
        <v>277</v>
      </c>
      <c r="O22" s="124" t="s">
        <v>276</v>
      </c>
      <c r="P22" s="287" t="s">
        <v>74</v>
      </c>
      <c r="Q22" s="125" t="s">
        <v>287</v>
      </c>
      <c r="R22" s="287" t="s">
        <v>288</v>
      </c>
      <c r="S22" s="126" t="s">
        <v>21</v>
      </c>
      <c r="T22" s="127" t="s">
        <v>73</v>
      </c>
      <c r="U22" s="126" t="s">
        <v>286</v>
      </c>
      <c r="V22" s="126" t="s">
        <v>18</v>
      </c>
      <c r="W22" s="47" t="s">
        <v>277</v>
      </c>
      <c r="X22" s="128" t="s">
        <v>22</v>
      </c>
      <c r="Y22" s="381" t="s">
        <v>23</v>
      </c>
      <c r="Z22" s="373" t="s">
        <v>75</v>
      </c>
      <c r="AA22" s="373" t="s">
        <v>76</v>
      </c>
    </row>
    <row r="23" spans="1:46" s="112" customFormat="1" ht="98.25" customHeight="1" thickBot="1" x14ac:dyDescent="0.25">
      <c r="A23" s="364"/>
      <c r="B23" s="369"/>
      <c r="C23" s="364"/>
      <c r="D23" s="364"/>
      <c r="E23" s="379"/>
      <c r="F23" s="45" t="s">
        <v>29</v>
      </c>
      <c r="G23" s="45" t="s">
        <v>29</v>
      </c>
      <c r="H23" s="45" t="s">
        <v>29</v>
      </c>
      <c r="I23" s="52" t="s">
        <v>29</v>
      </c>
      <c r="J23" s="52" t="s">
        <v>29</v>
      </c>
      <c r="K23" s="45" t="s">
        <v>29</v>
      </c>
      <c r="L23" s="45" t="s">
        <v>29</v>
      </c>
      <c r="M23" s="37" t="s">
        <v>29</v>
      </c>
      <c r="N23" s="45" t="s">
        <v>29</v>
      </c>
      <c r="O23" s="331" t="s">
        <v>77</v>
      </c>
      <c r="P23" s="348" t="s">
        <v>78</v>
      </c>
      <c r="Q23" s="348" t="s">
        <v>78</v>
      </c>
      <c r="R23" s="348" t="s">
        <v>78</v>
      </c>
      <c r="S23" s="331" t="s">
        <v>78</v>
      </c>
      <c r="T23" s="348" t="s">
        <v>78</v>
      </c>
      <c r="U23" s="331" t="s">
        <v>78</v>
      </c>
      <c r="V23" s="331" t="s">
        <v>78</v>
      </c>
      <c r="W23" s="331" t="s">
        <v>78</v>
      </c>
      <c r="X23" s="348" t="s">
        <v>79</v>
      </c>
      <c r="Y23" s="382"/>
      <c r="Z23" s="374"/>
      <c r="AA23" s="374"/>
    </row>
    <row r="24" spans="1:46" s="112" customFormat="1" ht="9" customHeight="1" thickBot="1" x14ac:dyDescent="0.25">
      <c r="A24" s="332"/>
      <c r="B24" s="350"/>
      <c r="C24" s="332"/>
      <c r="D24" s="332"/>
      <c r="E24" s="380"/>
      <c r="F24" s="37"/>
      <c r="G24" s="37"/>
      <c r="H24" s="37"/>
      <c r="I24" s="175"/>
      <c r="J24" s="175"/>
      <c r="K24" s="37"/>
      <c r="L24" s="37"/>
      <c r="M24" s="45"/>
      <c r="N24" s="233"/>
      <c r="O24" s="332"/>
      <c r="P24" s="332"/>
      <c r="Q24" s="332"/>
      <c r="R24" s="332"/>
      <c r="S24" s="332"/>
      <c r="T24" s="332"/>
      <c r="U24" s="332"/>
      <c r="V24" s="332"/>
      <c r="W24" s="332"/>
      <c r="X24" s="332"/>
      <c r="Y24" s="383"/>
      <c r="Z24" s="375"/>
      <c r="AA24" s="375"/>
    </row>
    <row r="25" spans="1:46" ht="29.25" customHeight="1" x14ac:dyDescent="0.2">
      <c r="A25" s="367">
        <v>1</v>
      </c>
      <c r="B25" s="384" t="s">
        <v>80</v>
      </c>
      <c r="C25" s="367">
        <v>1</v>
      </c>
      <c r="D25" s="386" t="s">
        <v>81</v>
      </c>
      <c r="E25" s="388" t="s">
        <v>82</v>
      </c>
      <c r="F25" s="367">
        <v>27000</v>
      </c>
      <c r="G25" s="367">
        <v>4000</v>
      </c>
      <c r="H25" s="367">
        <v>6000</v>
      </c>
      <c r="I25" s="376">
        <v>1000</v>
      </c>
      <c r="J25" s="376">
        <v>1000</v>
      </c>
      <c r="K25" s="367">
        <v>2000</v>
      </c>
      <c r="L25" s="367">
        <v>2000</v>
      </c>
      <c r="M25" s="367"/>
      <c r="N25" s="232"/>
      <c r="O25" s="365">
        <f>F25/1.19</f>
        <v>22689.0756302521</v>
      </c>
      <c r="P25" s="365">
        <f t="shared" ref="P25:W25" si="0">G25/1.19</f>
        <v>3361.3445378151264</v>
      </c>
      <c r="Q25" s="365">
        <f t="shared" si="0"/>
        <v>5042.0168067226896</v>
      </c>
      <c r="R25" s="365">
        <f t="shared" si="0"/>
        <v>840.3361344537816</v>
      </c>
      <c r="S25" s="365">
        <f t="shared" si="0"/>
        <v>840.3361344537816</v>
      </c>
      <c r="T25" s="365">
        <f t="shared" si="0"/>
        <v>1680.6722689075632</v>
      </c>
      <c r="U25" s="365">
        <f t="shared" si="0"/>
        <v>1680.6722689075632</v>
      </c>
      <c r="V25" s="365">
        <f t="shared" si="0"/>
        <v>0</v>
      </c>
      <c r="W25" s="365">
        <f t="shared" si="0"/>
        <v>0</v>
      </c>
      <c r="X25" s="365">
        <f>SUM(O25:W25)</f>
        <v>36134.453781512602</v>
      </c>
      <c r="Y25" s="407" t="s">
        <v>83</v>
      </c>
      <c r="Z25" s="395" t="s">
        <v>303</v>
      </c>
      <c r="AA25" s="397" t="s">
        <v>389</v>
      </c>
    </row>
    <row r="26" spans="1:46" ht="19.5" customHeight="1" thickBot="1" x14ac:dyDescent="0.25">
      <c r="A26" s="368"/>
      <c r="B26" s="385"/>
      <c r="C26" s="368"/>
      <c r="D26" s="387"/>
      <c r="E26" s="389"/>
      <c r="F26" s="368"/>
      <c r="G26" s="368"/>
      <c r="H26" s="368"/>
      <c r="I26" s="377"/>
      <c r="J26" s="377"/>
      <c r="K26" s="368"/>
      <c r="L26" s="368"/>
      <c r="M26" s="368"/>
      <c r="N26" s="233"/>
      <c r="O26" s="366"/>
      <c r="P26" s="366"/>
      <c r="Q26" s="366"/>
      <c r="R26" s="366"/>
      <c r="S26" s="366"/>
      <c r="T26" s="366"/>
      <c r="U26" s="366"/>
      <c r="V26" s="366"/>
      <c r="W26" s="366"/>
      <c r="X26" s="366"/>
      <c r="Y26" s="408"/>
      <c r="Z26" s="396"/>
      <c r="AA26" s="398"/>
    </row>
    <row r="27" spans="1:46" s="129" customFormat="1" ht="25.5" customHeight="1" thickBot="1" x14ac:dyDescent="0.25">
      <c r="A27" s="45">
        <v>2</v>
      </c>
      <c r="B27" s="41"/>
      <c r="C27" s="45"/>
      <c r="D27" s="72" t="s">
        <v>84</v>
      </c>
      <c r="E27" s="130"/>
      <c r="F27" s="52">
        <f t="shared" ref="F27:L27" si="1">SUM(F25)</f>
        <v>27000</v>
      </c>
      <c r="G27" s="52">
        <f t="shared" si="1"/>
        <v>4000</v>
      </c>
      <c r="H27" s="52">
        <f t="shared" si="1"/>
        <v>6000</v>
      </c>
      <c r="I27" s="52">
        <f t="shared" si="1"/>
        <v>1000</v>
      </c>
      <c r="J27" s="52">
        <f t="shared" si="1"/>
        <v>1000</v>
      </c>
      <c r="K27" s="52">
        <f t="shared" si="1"/>
        <v>2000</v>
      </c>
      <c r="L27" s="52">
        <f t="shared" si="1"/>
        <v>2000</v>
      </c>
      <c r="M27" s="52"/>
      <c r="N27" s="52"/>
      <c r="O27" s="54">
        <f t="shared" ref="O27:X27" si="2">SUM(O25)</f>
        <v>22689.0756302521</v>
      </c>
      <c r="P27" s="54">
        <f t="shared" si="2"/>
        <v>3361.3445378151264</v>
      </c>
      <c r="Q27" s="54">
        <f t="shared" si="2"/>
        <v>5042.0168067226896</v>
      </c>
      <c r="R27" s="54">
        <f t="shared" si="2"/>
        <v>840.3361344537816</v>
      </c>
      <c r="S27" s="54">
        <f t="shared" si="2"/>
        <v>840.3361344537816</v>
      </c>
      <c r="T27" s="54">
        <f t="shared" si="2"/>
        <v>1680.6722689075632</v>
      </c>
      <c r="U27" s="54">
        <f t="shared" si="2"/>
        <v>1680.6722689075632</v>
      </c>
      <c r="V27" s="54">
        <f t="shared" si="2"/>
        <v>0</v>
      </c>
      <c r="W27" s="54">
        <f t="shared" si="2"/>
        <v>0</v>
      </c>
      <c r="X27" s="54">
        <f t="shared" si="2"/>
        <v>36134.453781512602</v>
      </c>
      <c r="Y27" s="131"/>
      <c r="Z27" s="132"/>
      <c r="AA27" s="133"/>
      <c r="AB27" s="108"/>
      <c r="AC27" s="108"/>
      <c r="AD27" s="108"/>
      <c r="AE27" s="108"/>
      <c r="AF27" s="108"/>
      <c r="AG27" s="108"/>
      <c r="AH27" s="108"/>
      <c r="AI27" s="108"/>
      <c r="AJ27" s="108"/>
      <c r="AK27" s="108"/>
      <c r="AL27" s="108"/>
      <c r="AM27" s="108"/>
      <c r="AN27" s="108"/>
      <c r="AO27" s="108"/>
      <c r="AP27" s="108"/>
      <c r="AQ27" s="108"/>
      <c r="AR27" s="108"/>
      <c r="AS27" s="108"/>
      <c r="AT27" s="108"/>
    </row>
    <row r="28" spans="1:46" s="108" customFormat="1" ht="140.25" customHeight="1" thickBot="1" x14ac:dyDescent="0.25">
      <c r="A28" s="45">
        <v>3</v>
      </c>
      <c r="B28" s="59" t="s">
        <v>85</v>
      </c>
      <c r="C28" s="45">
        <v>2</v>
      </c>
      <c r="D28" s="72" t="s">
        <v>86</v>
      </c>
      <c r="E28" s="130" t="s">
        <v>87</v>
      </c>
      <c r="F28" s="52">
        <v>4000</v>
      </c>
      <c r="G28" s="52">
        <v>10000</v>
      </c>
      <c r="H28" s="52">
        <v>30000</v>
      </c>
      <c r="I28" s="52">
        <v>1000</v>
      </c>
      <c r="J28" s="52">
        <v>2000</v>
      </c>
      <c r="K28" s="52">
        <v>6000</v>
      </c>
      <c r="L28" s="52">
        <v>2000</v>
      </c>
      <c r="M28" s="52"/>
      <c r="N28" s="52"/>
      <c r="O28" s="54">
        <f>F28/1.19</f>
        <v>3361.3445378151264</v>
      </c>
      <c r="P28" s="54">
        <f t="shared" ref="P28:W28" si="3">G28/1.19</f>
        <v>8403.361344537816</v>
      </c>
      <c r="Q28" s="54">
        <f t="shared" si="3"/>
        <v>25210.084033613446</v>
      </c>
      <c r="R28" s="54">
        <f t="shared" si="3"/>
        <v>840.3361344537816</v>
      </c>
      <c r="S28" s="54">
        <f t="shared" si="3"/>
        <v>1680.6722689075632</v>
      </c>
      <c r="T28" s="54">
        <f t="shared" si="3"/>
        <v>5042.0168067226896</v>
      </c>
      <c r="U28" s="54">
        <f t="shared" si="3"/>
        <v>1680.6722689075632</v>
      </c>
      <c r="V28" s="54">
        <f t="shared" si="3"/>
        <v>0</v>
      </c>
      <c r="W28" s="54">
        <f t="shared" si="3"/>
        <v>0</v>
      </c>
      <c r="X28" s="54">
        <f>SUM(O28:W28)</f>
        <v>46218.487394957985</v>
      </c>
      <c r="Y28" s="134" t="s">
        <v>83</v>
      </c>
      <c r="Z28" s="135" t="s">
        <v>304</v>
      </c>
      <c r="AA28" s="135" t="s">
        <v>390</v>
      </c>
      <c r="AC28" s="108" t="s">
        <v>69</v>
      </c>
    </row>
    <row r="29" spans="1:46" s="136" customFormat="1" ht="29.25" customHeight="1" thickBot="1" x14ac:dyDescent="0.25">
      <c r="A29" s="45">
        <v>4</v>
      </c>
      <c r="B29" s="59"/>
      <c r="C29" s="59"/>
      <c r="D29" s="59" t="s">
        <v>88</v>
      </c>
      <c r="E29" s="135"/>
      <c r="F29" s="52">
        <f t="shared" ref="F29:L29" si="4">SUM(F28)</f>
        <v>4000</v>
      </c>
      <c r="G29" s="52">
        <f t="shared" si="4"/>
        <v>10000</v>
      </c>
      <c r="H29" s="52">
        <f t="shared" si="4"/>
        <v>30000</v>
      </c>
      <c r="I29" s="52">
        <f t="shared" si="4"/>
        <v>1000</v>
      </c>
      <c r="J29" s="52">
        <f t="shared" si="4"/>
        <v>2000</v>
      </c>
      <c r="K29" s="52">
        <f t="shared" si="4"/>
        <v>6000</v>
      </c>
      <c r="L29" s="52">
        <f t="shared" si="4"/>
        <v>2000</v>
      </c>
      <c r="M29" s="52"/>
      <c r="N29" s="52"/>
      <c r="O29" s="54">
        <f t="shared" ref="O29:X29" si="5">SUM(O28)</f>
        <v>3361.3445378151264</v>
      </c>
      <c r="P29" s="54">
        <f t="shared" si="5"/>
        <v>8403.361344537816</v>
      </c>
      <c r="Q29" s="54">
        <f t="shared" si="5"/>
        <v>25210.084033613446</v>
      </c>
      <c r="R29" s="54">
        <f t="shared" si="5"/>
        <v>840.3361344537816</v>
      </c>
      <c r="S29" s="54">
        <f t="shared" si="5"/>
        <v>1680.6722689075632</v>
      </c>
      <c r="T29" s="54">
        <f t="shared" si="5"/>
        <v>5042.0168067226896</v>
      </c>
      <c r="U29" s="54">
        <f t="shared" si="5"/>
        <v>1680.6722689075632</v>
      </c>
      <c r="V29" s="54">
        <f t="shared" si="5"/>
        <v>0</v>
      </c>
      <c r="W29" s="54">
        <f t="shared" si="5"/>
        <v>0</v>
      </c>
      <c r="X29" s="54">
        <f t="shared" si="5"/>
        <v>46218.487394957985</v>
      </c>
      <c r="Y29" s="131"/>
      <c r="Z29" s="137"/>
      <c r="AA29" s="133"/>
      <c r="AB29" s="108"/>
      <c r="AC29" s="108"/>
      <c r="AD29" s="108"/>
      <c r="AE29" s="108"/>
      <c r="AF29" s="108"/>
      <c r="AG29" s="108"/>
      <c r="AH29" s="108"/>
      <c r="AI29" s="108"/>
      <c r="AJ29" s="108"/>
      <c r="AK29" s="108"/>
      <c r="AL29" s="108"/>
      <c r="AM29" s="108"/>
      <c r="AN29" s="108"/>
      <c r="AO29" s="108"/>
      <c r="AP29" s="108"/>
      <c r="AQ29" s="108"/>
      <c r="AR29" s="108"/>
      <c r="AS29" s="108"/>
      <c r="AT29" s="108"/>
    </row>
    <row r="30" spans="1:46" ht="82.5" customHeight="1" thickBot="1" x14ac:dyDescent="0.25">
      <c r="A30" s="201">
        <v>5</v>
      </c>
      <c r="B30" s="45" t="s">
        <v>89</v>
      </c>
      <c r="C30" s="45">
        <v>3</v>
      </c>
      <c r="D30" s="72" t="s">
        <v>90</v>
      </c>
      <c r="E30" s="130" t="s">
        <v>91</v>
      </c>
      <c r="F30" s="52">
        <v>785000</v>
      </c>
      <c r="G30" s="52">
        <v>150000</v>
      </c>
      <c r="H30" s="186">
        <v>638000</v>
      </c>
      <c r="I30" s="52">
        <v>35000</v>
      </c>
      <c r="J30" s="52">
        <v>50000</v>
      </c>
      <c r="K30" s="52">
        <v>45000</v>
      </c>
      <c r="L30" s="52">
        <v>22000</v>
      </c>
      <c r="M30" s="52"/>
      <c r="N30" s="52"/>
      <c r="O30" s="54">
        <f>F30/1.19</f>
        <v>659663.86554621847</v>
      </c>
      <c r="P30" s="54">
        <f t="shared" ref="P30:W30" si="6">G30/1.19</f>
        <v>126050.42016806723</v>
      </c>
      <c r="Q30" s="54">
        <f t="shared" si="6"/>
        <v>536134.45378151268</v>
      </c>
      <c r="R30" s="54">
        <f t="shared" si="6"/>
        <v>29411.764705882353</v>
      </c>
      <c r="S30" s="54">
        <f t="shared" si="6"/>
        <v>42016.806722689078</v>
      </c>
      <c r="T30" s="54">
        <f t="shared" si="6"/>
        <v>37815.126050420171</v>
      </c>
      <c r="U30" s="54">
        <f t="shared" si="6"/>
        <v>18487.394957983193</v>
      </c>
      <c r="V30" s="54">
        <f t="shared" si="6"/>
        <v>0</v>
      </c>
      <c r="W30" s="54">
        <f t="shared" si="6"/>
        <v>0</v>
      </c>
      <c r="X30" s="54">
        <f>SUM(O30:W30)</f>
        <v>1449579.8319327733</v>
      </c>
      <c r="Y30" s="134" t="s">
        <v>83</v>
      </c>
      <c r="Z30" s="399" t="s">
        <v>92</v>
      </c>
      <c r="AA30" s="400"/>
    </row>
    <row r="31" spans="1:46" ht="30" customHeight="1" thickBot="1" x14ac:dyDescent="0.25">
      <c r="A31" s="45">
        <v>6</v>
      </c>
      <c r="B31" s="45"/>
      <c r="C31" s="45"/>
      <c r="D31" s="97" t="s">
        <v>93</v>
      </c>
      <c r="E31" s="130"/>
      <c r="F31" s="52">
        <f t="shared" ref="F31:L31" si="7">SUM(F30)</f>
        <v>785000</v>
      </c>
      <c r="G31" s="52">
        <f t="shared" si="7"/>
        <v>150000</v>
      </c>
      <c r="H31" s="52">
        <f t="shared" si="7"/>
        <v>638000</v>
      </c>
      <c r="I31" s="52">
        <f t="shared" si="7"/>
        <v>35000</v>
      </c>
      <c r="J31" s="52">
        <f t="shared" si="7"/>
        <v>50000</v>
      </c>
      <c r="K31" s="52">
        <f t="shared" si="7"/>
        <v>45000</v>
      </c>
      <c r="L31" s="52">
        <f t="shared" si="7"/>
        <v>22000</v>
      </c>
      <c r="M31" s="52"/>
      <c r="N31" s="52"/>
      <c r="O31" s="54">
        <f t="shared" ref="O31:X31" si="8">SUM(O30)</f>
        <v>659663.86554621847</v>
      </c>
      <c r="P31" s="54">
        <f t="shared" si="8"/>
        <v>126050.42016806723</v>
      </c>
      <c r="Q31" s="54">
        <f t="shared" si="8"/>
        <v>536134.45378151268</v>
      </c>
      <c r="R31" s="54">
        <f t="shared" si="8"/>
        <v>29411.764705882353</v>
      </c>
      <c r="S31" s="54">
        <f t="shared" si="8"/>
        <v>42016.806722689078</v>
      </c>
      <c r="T31" s="54">
        <f t="shared" si="8"/>
        <v>37815.126050420171</v>
      </c>
      <c r="U31" s="54">
        <f t="shared" si="8"/>
        <v>18487.394957983193</v>
      </c>
      <c r="V31" s="54">
        <f t="shared" si="8"/>
        <v>0</v>
      </c>
      <c r="W31" s="54">
        <f t="shared" si="8"/>
        <v>0</v>
      </c>
      <c r="X31" s="54">
        <f t="shared" si="8"/>
        <v>1449579.8319327733</v>
      </c>
      <c r="Y31" s="134"/>
      <c r="Z31" s="401"/>
      <c r="AA31" s="402"/>
    </row>
    <row r="32" spans="1:46" ht="47.25" customHeight="1" thickBot="1" x14ac:dyDescent="0.25">
      <c r="A32" s="45">
        <v>7</v>
      </c>
      <c r="B32" s="45" t="s">
        <v>94</v>
      </c>
      <c r="C32" s="45">
        <v>4</v>
      </c>
      <c r="D32" s="72" t="s">
        <v>319</v>
      </c>
      <c r="E32" s="130" t="s">
        <v>95</v>
      </c>
      <c r="F32" s="52">
        <v>116000</v>
      </c>
      <c r="G32" s="52">
        <v>39000</v>
      </c>
      <c r="H32" s="52">
        <v>120000</v>
      </c>
      <c r="I32" s="300">
        <v>2000</v>
      </c>
      <c r="J32" s="52">
        <v>15000</v>
      </c>
      <c r="K32" s="52">
        <v>6000</v>
      </c>
      <c r="L32" s="52">
        <v>12000</v>
      </c>
      <c r="M32" s="52"/>
      <c r="N32" s="52"/>
      <c r="O32" s="54">
        <f>F32/1.09</f>
        <v>106422.01834862384</v>
      </c>
      <c r="P32" s="54">
        <f t="shared" ref="P32:W32" si="9">G32/1.09</f>
        <v>35779.816513761463</v>
      </c>
      <c r="Q32" s="54">
        <f t="shared" si="9"/>
        <v>110091.74311926604</v>
      </c>
      <c r="R32" s="54">
        <f t="shared" si="9"/>
        <v>1834.8623853211009</v>
      </c>
      <c r="S32" s="54">
        <f t="shared" si="9"/>
        <v>13761.467889908256</v>
      </c>
      <c r="T32" s="54">
        <f t="shared" si="9"/>
        <v>5504.5871559633024</v>
      </c>
      <c r="U32" s="54">
        <f t="shared" si="9"/>
        <v>11009.174311926605</v>
      </c>
      <c r="V32" s="54">
        <f t="shared" si="9"/>
        <v>0</v>
      </c>
      <c r="W32" s="54">
        <f t="shared" si="9"/>
        <v>0</v>
      </c>
      <c r="X32" s="54">
        <f t="shared" ref="X32:X39" si="10">SUM(O32:W32)</f>
        <v>284403.66972477059</v>
      </c>
      <c r="Y32" s="134" t="s">
        <v>83</v>
      </c>
      <c r="Z32" s="403"/>
      <c r="AA32" s="404"/>
    </row>
    <row r="33" spans="1:29" ht="129" customHeight="1" thickBot="1" x14ac:dyDescent="0.25">
      <c r="A33" s="200">
        <v>8</v>
      </c>
      <c r="B33" s="45" t="s">
        <v>94</v>
      </c>
      <c r="C33" s="45">
        <v>5</v>
      </c>
      <c r="D33" s="72" t="s">
        <v>96</v>
      </c>
      <c r="E33" s="130" t="s">
        <v>97</v>
      </c>
      <c r="F33" s="52">
        <v>84000</v>
      </c>
      <c r="G33" s="52">
        <v>20000</v>
      </c>
      <c r="H33" s="52">
        <v>120000</v>
      </c>
      <c r="I33" s="300">
        <v>4000</v>
      </c>
      <c r="J33" s="52">
        <v>3000</v>
      </c>
      <c r="K33" s="52">
        <v>1000</v>
      </c>
      <c r="L33" s="52">
        <v>14000</v>
      </c>
      <c r="M33" s="52"/>
      <c r="N33" s="52"/>
      <c r="O33" s="54">
        <f>F33/1.19</f>
        <v>70588.23529411765</v>
      </c>
      <c r="P33" s="54">
        <f t="shared" ref="P33:W33" si="11">G33/1.19</f>
        <v>16806.722689075632</v>
      </c>
      <c r="Q33" s="54">
        <f t="shared" si="11"/>
        <v>100840.33613445378</v>
      </c>
      <c r="R33" s="54">
        <f t="shared" si="11"/>
        <v>3361.3445378151264</v>
      </c>
      <c r="S33" s="54">
        <f t="shared" si="11"/>
        <v>2521.0084033613448</v>
      </c>
      <c r="T33" s="54">
        <f t="shared" si="11"/>
        <v>840.3361344537816</v>
      </c>
      <c r="U33" s="54">
        <f t="shared" si="11"/>
        <v>11764.705882352942</v>
      </c>
      <c r="V33" s="54">
        <f t="shared" si="11"/>
        <v>0</v>
      </c>
      <c r="W33" s="54">
        <f t="shared" si="11"/>
        <v>0</v>
      </c>
      <c r="X33" s="54">
        <f t="shared" si="10"/>
        <v>206722.68907563025</v>
      </c>
      <c r="Y33" s="134" t="s">
        <v>83</v>
      </c>
      <c r="Z33" s="138" t="s">
        <v>303</v>
      </c>
      <c r="AA33" s="138" t="s">
        <v>306</v>
      </c>
    </row>
    <row r="34" spans="1:29" ht="28.5" customHeight="1" thickBot="1" x14ac:dyDescent="0.25">
      <c r="A34" s="45">
        <v>9</v>
      </c>
      <c r="B34" s="45"/>
      <c r="C34" s="45"/>
      <c r="D34" s="45" t="s">
        <v>98</v>
      </c>
      <c r="E34" s="130"/>
      <c r="F34" s="52">
        <f t="shared" ref="F34:L34" si="12">SUM(F32:F33)</f>
        <v>200000</v>
      </c>
      <c r="G34" s="52">
        <f t="shared" si="12"/>
        <v>59000</v>
      </c>
      <c r="H34" s="52">
        <f t="shared" si="12"/>
        <v>240000</v>
      </c>
      <c r="I34" s="300">
        <f t="shared" si="12"/>
        <v>6000</v>
      </c>
      <c r="J34" s="52">
        <f t="shared" si="12"/>
        <v>18000</v>
      </c>
      <c r="K34" s="52">
        <f t="shared" si="12"/>
        <v>7000</v>
      </c>
      <c r="L34" s="52">
        <f t="shared" si="12"/>
        <v>26000</v>
      </c>
      <c r="M34" s="52"/>
      <c r="N34" s="52"/>
      <c r="O34" s="54">
        <f t="shared" ref="O34:W34" si="13">SUM(O32:O33)</f>
        <v>177010.25364274147</v>
      </c>
      <c r="P34" s="54">
        <f t="shared" si="13"/>
        <v>52586.539202837099</v>
      </c>
      <c r="Q34" s="54">
        <f t="shared" si="13"/>
        <v>210932.07925371983</v>
      </c>
      <c r="R34" s="54">
        <f t="shared" si="13"/>
        <v>5196.2069231362275</v>
      </c>
      <c r="S34" s="54">
        <f t="shared" si="13"/>
        <v>16282.476293269599</v>
      </c>
      <c r="T34" s="54">
        <f t="shared" si="13"/>
        <v>6344.923290417084</v>
      </c>
      <c r="U34" s="54">
        <f t="shared" si="13"/>
        <v>22773.880194279547</v>
      </c>
      <c r="V34" s="54">
        <f t="shared" si="13"/>
        <v>0</v>
      </c>
      <c r="W34" s="54">
        <f t="shared" si="13"/>
        <v>0</v>
      </c>
      <c r="X34" s="54">
        <f t="shared" si="10"/>
        <v>491126.35880040086</v>
      </c>
      <c r="Y34" s="139"/>
      <c r="Z34" s="140"/>
      <c r="AA34" s="140"/>
    </row>
    <row r="35" spans="1:29" ht="36" customHeight="1" thickBot="1" x14ac:dyDescent="0.25">
      <c r="A35" s="45">
        <v>10</v>
      </c>
      <c r="B35" s="45" t="s">
        <v>99</v>
      </c>
      <c r="C35" s="45">
        <v>6</v>
      </c>
      <c r="D35" s="72" t="s">
        <v>100</v>
      </c>
      <c r="E35" s="130" t="s">
        <v>101</v>
      </c>
      <c r="F35" s="52">
        <v>25000</v>
      </c>
      <c r="G35" s="52"/>
      <c r="H35" s="52"/>
      <c r="I35" s="52"/>
      <c r="J35" s="52"/>
      <c r="K35" s="52"/>
      <c r="L35" s="52"/>
      <c r="M35" s="52"/>
      <c r="N35" s="52"/>
      <c r="O35" s="54">
        <f>F35/1.19</f>
        <v>21008.403361344539</v>
      </c>
      <c r="P35" s="54">
        <f t="shared" ref="P35:W37" si="14">G35/1.19</f>
        <v>0</v>
      </c>
      <c r="Q35" s="54">
        <f t="shared" si="14"/>
        <v>0</v>
      </c>
      <c r="R35" s="54">
        <f t="shared" si="14"/>
        <v>0</v>
      </c>
      <c r="S35" s="54">
        <f t="shared" si="14"/>
        <v>0</v>
      </c>
      <c r="T35" s="54">
        <f t="shared" si="14"/>
        <v>0</v>
      </c>
      <c r="U35" s="54">
        <f t="shared" si="14"/>
        <v>0</v>
      </c>
      <c r="V35" s="54">
        <f t="shared" si="14"/>
        <v>0</v>
      </c>
      <c r="W35" s="54">
        <f t="shared" si="14"/>
        <v>0</v>
      </c>
      <c r="X35" s="54">
        <f t="shared" si="10"/>
        <v>21008.403361344539</v>
      </c>
      <c r="Y35" s="141" t="s">
        <v>83</v>
      </c>
      <c r="Z35" s="138" t="s">
        <v>307</v>
      </c>
      <c r="AA35" s="138" t="s">
        <v>307</v>
      </c>
    </row>
    <row r="36" spans="1:29" ht="68.25" customHeight="1" thickBot="1" x14ac:dyDescent="0.25">
      <c r="A36" s="45">
        <v>11</v>
      </c>
      <c r="B36" s="45" t="s">
        <v>99</v>
      </c>
      <c r="C36" s="45">
        <v>7</v>
      </c>
      <c r="D36" s="72" t="s">
        <v>102</v>
      </c>
      <c r="E36" s="130" t="s">
        <v>103</v>
      </c>
      <c r="F36" s="52">
        <v>7000</v>
      </c>
      <c r="G36" s="52"/>
      <c r="H36" s="52"/>
      <c r="I36" s="52"/>
      <c r="J36" s="52"/>
      <c r="K36" s="52"/>
      <c r="L36" s="52"/>
      <c r="M36" s="52"/>
      <c r="N36" s="52"/>
      <c r="O36" s="54">
        <f t="shared" ref="O36:O37" si="15">F36/1.19</f>
        <v>5882.3529411764712</v>
      </c>
      <c r="P36" s="54">
        <f t="shared" si="14"/>
        <v>0</v>
      </c>
      <c r="Q36" s="54">
        <f t="shared" si="14"/>
        <v>0</v>
      </c>
      <c r="R36" s="54">
        <f t="shared" si="14"/>
        <v>0</v>
      </c>
      <c r="S36" s="54">
        <f t="shared" si="14"/>
        <v>0</v>
      </c>
      <c r="T36" s="54">
        <f t="shared" si="14"/>
        <v>0</v>
      </c>
      <c r="U36" s="54">
        <f t="shared" si="14"/>
        <v>0</v>
      </c>
      <c r="V36" s="54">
        <f t="shared" si="14"/>
        <v>0</v>
      </c>
      <c r="W36" s="54">
        <f t="shared" si="14"/>
        <v>0</v>
      </c>
      <c r="X36" s="54">
        <f t="shared" si="10"/>
        <v>5882.3529411764712</v>
      </c>
      <c r="Y36" s="141" t="s">
        <v>83</v>
      </c>
      <c r="Z36" s="138" t="s">
        <v>307</v>
      </c>
      <c r="AA36" s="138" t="s">
        <v>308</v>
      </c>
      <c r="AC36" s="108" t="s">
        <v>104</v>
      </c>
    </row>
    <row r="37" spans="1:29" ht="39.75" customHeight="1" thickBot="1" x14ac:dyDescent="0.25">
      <c r="A37" s="200">
        <v>12</v>
      </c>
      <c r="B37" s="45" t="s">
        <v>99</v>
      </c>
      <c r="C37" s="45">
        <v>8</v>
      </c>
      <c r="D37" s="72" t="s">
        <v>105</v>
      </c>
      <c r="E37" s="130" t="s">
        <v>106</v>
      </c>
      <c r="F37" s="52">
        <v>1000</v>
      </c>
      <c r="G37" s="52"/>
      <c r="H37" s="52"/>
      <c r="I37" s="52"/>
      <c r="J37" s="52"/>
      <c r="K37" s="52"/>
      <c r="L37" s="52"/>
      <c r="M37" s="52"/>
      <c r="N37" s="52"/>
      <c r="O37" s="54">
        <f t="shared" si="15"/>
        <v>840.3361344537816</v>
      </c>
      <c r="P37" s="54">
        <f t="shared" si="14"/>
        <v>0</v>
      </c>
      <c r="Q37" s="54">
        <f t="shared" si="14"/>
        <v>0</v>
      </c>
      <c r="R37" s="54">
        <f t="shared" si="14"/>
        <v>0</v>
      </c>
      <c r="S37" s="54">
        <f t="shared" si="14"/>
        <v>0</v>
      </c>
      <c r="T37" s="54">
        <f t="shared" si="14"/>
        <v>0</v>
      </c>
      <c r="U37" s="54">
        <f t="shared" si="14"/>
        <v>0</v>
      </c>
      <c r="V37" s="54">
        <f t="shared" si="14"/>
        <v>0</v>
      </c>
      <c r="W37" s="54">
        <f t="shared" si="14"/>
        <v>0</v>
      </c>
      <c r="X37" s="54">
        <f t="shared" si="10"/>
        <v>840.3361344537816</v>
      </c>
      <c r="Y37" s="141" t="s">
        <v>83</v>
      </c>
      <c r="Z37" s="138" t="s">
        <v>307</v>
      </c>
      <c r="AA37" s="138" t="s">
        <v>308</v>
      </c>
    </row>
    <row r="38" spans="1:29" ht="35.25" customHeight="1" thickBot="1" x14ac:dyDescent="0.25">
      <c r="A38" s="45">
        <v>13</v>
      </c>
      <c r="B38" s="45"/>
      <c r="C38" s="45"/>
      <c r="D38" s="97" t="s">
        <v>107</v>
      </c>
      <c r="E38" s="130"/>
      <c r="F38" s="52">
        <f>SUM(F35:F37)</f>
        <v>33000</v>
      </c>
      <c r="G38" s="52"/>
      <c r="H38" s="52"/>
      <c r="I38" s="52"/>
      <c r="J38" s="52"/>
      <c r="K38" s="52"/>
      <c r="L38" s="52"/>
      <c r="M38" s="52"/>
      <c r="N38" s="52"/>
      <c r="O38" s="54">
        <f t="shared" ref="O38:W38" si="16">SUM(O35:O37)</f>
        <v>27731.092436974792</v>
      </c>
      <c r="P38" s="54">
        <f t="shared" si="16"/>
        <v>0</v>
      </c>
      <c r="Q38" s="54">
        <f t="shared" si="16"/>
        <v>0</v>
      </c>
      <c r="R38" s="54">
        <f t="shared" si="16"/>
        <v>0</v>
      </c>
      <c r="S38" s="54">
        <f t="shared" si="16"/>
        <v>0</v>
      </c>
      <c r="T38" s="54">
        <f t="shared" si="16"/>
        <v>0</v>
      </c>
      <c r="U38" s="54">
        <f t="shared" si="16"/>
        <v>0</v>
      </c>
      <c r="V38" s="54">
        <f t="shared" si="16"/>
        <v>0</v>
      </c>
      <c r="W38" s="54">
        <f t="shared" si="16"/>
        <v>0</v>
      </c>
      <c r="X38" s="54">
        <f t="shared" si="10"/>
        <v>27731.092436974792</v>
      </c>
      <c r="Y38" s="139"/>
      <c r="Z38" s="140"/>
      <c r="AA38" s="142"/>
    </row>
    <row r="39" spans="1:29" ht="201.75" customHeight="1" thickBot="1" x14ac:dyDescent="0.25">
      <c r="A39" s="45">
        <v>14</v>
      </c>
      <c r="B39" s="45" t="s">
        <v>61</v>
      </c>
      <c r="C39" s="45">
        <v>9</v>
      </c>
      <c r="D39" s="72" t="s">
        <v>108</v>
      </c>
      <c r="E39" s="130" t="s">
        <v>109</v>
      </c>
      <c r="F39" s="52">
        <v>19000</v>
      </c>
      <c r="G39" s="52"/>
      <c r="H39" s="52"/>
      <c r="I39" s="52"/>
      <c r="J39" s="52"/>
      <c r="K39" s="52"/>
      <c r="L39" s="52"/>
      <c r="M39" s="52"/>
      <c r="N39" s="52"/>
      <c r="O39" s="54">
        <f>F39</f>
        <v>19000</v>
      </c>
      <c r="P39" s="54">
        <f t="shared" ref="P39:W39" si="17">G39</f>
        <v>0</v>
      </c>
      <c r="Q39" s="54">
        <f t="shared" si="17"/>
        <v>0</v>
      </c>
      <c r="R39" s="54">
        <f t="shared" si="17"/>
        <v>0</v>
      </c>
      <c r="S39" s="54">
        <f t="shared" si="17"/>
        <v>0</v>
      </c>
      <c r="T39" s="54">
        <f t="shared" si="17"/>
        <v>0</v>
      </c>
      <c r="U39" s="54">
        <f t="shared" si="17"/>
        <v>0</v>
      </c>
      <c r="V39" s="54">
        <f t="shared" si="17"/>
        <v>0</v>
      </c>
      <c r="W39" s="54">
        <f t="shared" si="17"/>
        <v>0</v>
      </c>
      <c r="X39" s="54">
        <f t="shared" si="10"/>
        <v>19000</v>
      </c>
      <c r="Y39" s="134" t="s">
        <v>83</v>
      </c>
      <c r="Z39" s="143" t="s">
        <v>304</v>
      </c>
      <c r="AA39" s="144" t="s">
        <v>309</v>
      </c>
    </row>
    <row r="40" spans="1:29" ht="93" customHeight="1" thickBot="1" x14ac:dyDescent="0.25">
      <c r="A40" s="45">
        <v>15</v>
      </c>
      <c r="B40" s="45" t="s">
        <v>61</v>
      </c>
      <c r="C40" s="45">
        <v>10</v>
      </c>
      <c r="D40" s="145" t="s">
        <v>110</v>
      </c>
      <c r="E40" s="146" t="s">
        <v>111</v>
      </c>
      <c r="F40" s="52">
        <v>5000</v>
      </c>
      <c r="G40" s="52"/>
      <c r="H40" s="52"/>
      <c r="I40" s="52"/>
      <c r="J40" s="52"/>
      <c r="K40" s="52"/>
      <c r="L40" s="52"/>
      <c r="M40" s="52"/>
      <c r="N40" s="52"/>
      <c r="O40" s="54">
        <f>F40/1.19</f>
        <v>4201.680672268908</v>
      </c>
      <c r="P40" s="54">
        <f t="shared" ref="P40:W40" si="18">G40/1.19</f>
        <v>0</v>
      </c>
      <c r="Q40" s="54">
        <f t="shared" si="18"/>
        <v>0</v>
      </c>
      <c r="R40" s="54">
        <f t="shared" si="18"/>
        <v>0</v>
      </c>
      <c r="S40" s="54">
        <f t="shared" si="18"/>
        <v>0</v>
      </c>
      <c r="T40" s="54">
        <f t="shared" si="18"/>
        <v>0</v>
      </c>
      <c r="U40" s="54">
        <f t="shared" si="18"/>
        <v>0</v>
      </c>
      <c r="V40" s="54">
        <f t="shared" si="18"/>
        <v>0</v>
      </c>
      <c r="W40" s="54">
        <f t="shared" si="18"/>
        <v>0</v>
      </c>
      <c r="X40" s="54">
        <f>SUM(O40:W40)</f>
        <v>4201.680672268908</v>
      </c>
      <c r="Y40" s="134" t="s">
        <v>83</v>
      </c>
      <c r="Z40" s="405" t="s">
        <v>112</v>
      </c>
      <c r="AA40" s="406"/>
    </row>
    <row r="41" spans="1:29" ht="48.75" customHeight="1" thickBot="1" x14ac:dyDescent="0.25">
      <c r="A41" s="200">
        <v>16</v>
      </c>
      <c r="B41" s="45" t="s">
        <v>61</v>
      </c>
      <c r="C41" s="45">
        <v>11</v>
      </c>
      <c r="D41" s="72" t="s">
        <v>320</v>
      </c>
      <c r="E41" s="130" t="s">
        <v>113</v>
      </c>
      <c r="F41" s="52">
        <v>28000</v>
      </c>
      <c r="G41" s="52">
        <v>5000</v>
      </c>
      <c r="H41" s="52">
        <v>13000</v>
      </c>
      <c r="I41" s="52">
        <v>4000</v>
      </c>
      <c r="J41" s="52">
        <v>1000</v>
      </c>
      <c r="K41" s="52">
        <v>4000</v>
      </c>
      <c r="L41" s="52">
        <v>2000</v>
      </c>
      <c r="M41" s="52"/>
      <c r="N41" s="52"/>
      <c r="O41" s="54">
        <f>F41/1.19</f>
        <v>23529.411764705885</v>
      </c>
      <c r="P41" s="54">
        <f t="shared" ref="P41:W41" si="19">G41/1.19</f>
        <v>4201.680672268908</v>
      </c>
      <c r="Q41" s="54">
        <f t="shared" si="19"/>
        <v>10924.36974789916</v>
      </c>
      <c r="R41" s="54">
        <f t="shared" si="19"/>
        <v>3361.3445378151264</v>
      </c>
      <c r="S41" s="54">
        <f t="shared" si="19"/>
        <v>840.3361344537816</v>
      </c>
      <c r="T41" s="54">
        <f t="shared" si="19"/>
        <v>3361.3445378151264</v>
      </c>
      <c r="U41" s="54">
        <f t="shared" si="19"/>
        <v>1680.6722689075632</v>
      </c>
      <c r="V41" s="54">
        <f t="shared" si="19"/>
        <v>0</v>
      </c>
      <c r="W41" s="54">
        <f t="shared" si="19"/>
        <v>0</v>
      </c>
      <c r="X41" s="54">
        <f t="shared" ref="X41:X47" si="20">SUM(O41:W41)</f>
        <v>47899.159663865539</v>
      </c>
      <c r="Y41" s="134" t="s">
        <v>83</v>
      </c>
      <c r="Z41" s="143" t="s">
        <v>304</v>
      </c>
      <c r="AA41" s="143" t="s">
        <v>309</v>
      </c>
    </row>
    <row r="42" spans="1:29" ht="30" customHeight="1" thickBot="1" x14ac:dyDescent="0.25">
      <c r="A42" s="45">
        <v>17</v>
      </c>
      <c r="B42" s="37"/>
      <c r="C42" s="45"/>
      <c r="D42" s="97" t="s">
        <v>62</v>
      </c>
      <c r="E42" s="130"/>
      <c r="F42" s="52">
        <f t="shared" ref="F42:L42" si="21">SUM(F39:F41)</f>
        <v>52000</v>
      </c>
      <c r="G42" s="52">
        <f t="shared" si="21"/>
        <v>5000</v>
      </c>
      <c r="H42" s="52">
        <f t="shared" si="21"/>
        <v>13000</v>
      </c>
      <c r="I42" s="52">
        <f t="shared" si="21"/>
        <v>4000</v>
      </c>
      <c r="J42" s="52">
        <f t="shared" si="21"/>
        <v>1000</v>
      </c>
      <c r="K42" s="52">
        <f t="shared" si="21"/>
        <v>4000</v>
      </c>
      <c r="L42" s="52">
        <f t="shared" si="21"/>
        <v>2000</v>
      </c>
      <c r="M42" s="52"/>
      <c r="N42" s="52"/>
      <c r="O42" s="54">
        <f t="shared" ref="O42:W42" si="22">SUM(O39:O41)</f>
        <v>46731.092436974795</v>
      </c>
      <c r="P42" s="54">
        <f t="shared" si="22"/>
        <v>4201.680672268908</v>
      </c>
      <c r="Q42" s="54">
        <f t="shared" si="22"/>
        <v>10924.36974789916</v>
      </c>
      <c r="R42" s="54">
        <f t="shared" si="22"/>
        <v>3361.3445378151264</v>
      </c>
      <c r="S42" s="54">
        <f t="shared" si="22"/>
        <v>840.3361344537816</v>
      </c>
      <c r="T42" s="54">
        <f t="shared" si="22"/>
        <v>3361.3445378151264</v>
      </c>
      <c r="U42" s="54">
        <f t="shared" si="22"/>
        <v>1680.6722689075632</v>
      </c>
      <c r="V42" s="54">
        <f t="shared" si="22"/>
        <v>0</v>
      </c>
      <c r="W42" s="54">
        <f t="shared" si="22"/>
        <v>0</v>
      </c>
      <c r="X42" s="54">
        <f t="shared" si="20"/>
        <v>71100.840336134468</v>
      </c>
      <c r="Y42" s="139"/>
      <c r="Z42" s="140"/>
      <c r="AA42" s="142"/>
    </row>
    <row r="43" spans="1:29" ht="282.75" customHeight="1" thickBot="1" x14ac:dyDescent="0.25">
      <c r="A43" s="45">
        <v>18</v>
      </c>
      <c r="B43" s="72" t="s">
        <v>114</v>
      </c>
      <c r="C43" s="117">
        <v>12</v>
      </c>
      <c r="D43" s="147" t="s">
        <v>115</v>
      </c>
      <c r="E43" s="130" t="s">
        <v>116</v>
      </c>
      <c r="F43" s="74">
        <v>5000</v>
      </c>
      <c r="G43" s="74"/>
      <c r="H43" s="74"/>
      <c r="I43" s="74"/>
      <c r="J43" s="74"/>
      <c r="K43" s="74"/>
      <c r="L43" s="74"/>
      <c r="M43" s="74"/>
      <c r="N43" s="74"/>
      <c r="O43" s="54">
        <f>F43/1.19</f>
        <v>4201.680672268908</v>
      </c>
      <c r="P43" s="54">
        <f t="shared" ref="P43:W43" si="23">G43/1.19</f>
        <v>0</v>
      </c>
      <c r="Q43" s="54">
        <f t="shared" si="23"/>
        <v>0</v>
      </c>
      <c r="R43" s="54">
        <f t="shared" si="23"/>
        <v>0</v>
      </c>
      <c r="S43" s="54">
        <f t="shared" si="23"/>
        <v>0</v>
      </c>
      <c r="T43" s="54">
        <f t="shared" si="23"/>
        <v>0</v>
      </c>
      <c r="U43" s="54">
        <f t="shared" si="23"/>
        <v>0</v>
      </c>
      <c r="V43" s="54">
        <f t="shared" si="23"/>
        <v>0</v>
      </c>
      <c r="W43" s="54">
        <f t="shared" si="23"/>
        <v>0</v>
      </c>
      <c r="X43" s="54">
        <f t="shared" si="20"/>
        <v>4201.680672268908</v>
      </c>
      <c r="Y43" s="141" t="s">
        <v>83</v>
      </c>
      <c r="Z43" s="138" t="s">
        <v>307</v>
      </c>
      <c r="AA43" s="138" t="s">
        <v>307</v>
      </c>
      <c r="AC43" s="113"/>
    </row>
    <row r="44" spans="1:29" ht="156.75" customHeight="1" thickBot="1" x14ac:dyDescent="0.25">
      <c r="A44" s="45">
        <v>19</v>
      </c>
      <c r="B44" s="72" t="s">
        <v>114</v>
      </c>
      <c r="C44" s="117">
        <v>13</v>
      </c>
      <c r="D44" s="148" t="s">
        <v>296</v>
      </c>
      <c r="E44" s="130" t="s">
        <v>117</v>
      </c>
      <c r="F44" s="52"/>
      <c r="G44" s="52">
        <v>34500</v>
      </c>
      <c r="H44" s="52">
        <v>152500</v>
      </c>
      <c r="I44" s="52"/>
      <c r="J44" s="52">
        <v>6000</v>
      </c>
      <c r="K44" s="52">
        <v>1000</v>
      </c>
      <c r="L44" s="52">
        <v>2000</v>
      </c>
      <c r="M44" s="52"/>
      <c r="N44" s="52"/>
      <c r="O44" s="54">
        <f>F44/1.19</f>
        <v>0</v>
      </c>
      <c r="P44" s="54">
        <f t="shared" ref="P44:W44" si="24">G44/1.19</f>
        <v>28991.596638655465</v>
      </c>
      <c r="Q44" s="54">
        <f t="shared" si="24"/>
        <v>128151.26050420168</v>
      </c>
      <c r="R44" s="54">
        <f t="shared" si="24"/>
        <v>0</v>
      </c>
      <c r="S44" s="54">
        <f t="shared" si="24"/>
        <v>5042.0168067226896</v>
      </c>
      <c r="T44" s="54">
        <f t="shared" si="24"/>
        <v>840.3361344537816</v>
      </c>
      <c r="U44" s="54">
        <f t="shared" si="24"/>
        <v>1680.6722689075632</v>
      </c>
      <c r="V44" s="54">
        <f t="shared" si="24"/>
        <v>0</v>
      </c>
      <c r="W44" s="54">
        <f t="shared" si="24"/>
        <v>0</v>
      </c>
      <c r="X44" s="54">
        <f t="shared" si="20"/>
        <v>164705.88235294117</v>
      </c>
      <c r="Y44" s="141" t="s">
        <v>83</v>
      </c>
      <c r="Z44" s="135" t="s">
        <v>309</v>
      </c>
      <c r="AA44" s="138" t="s">
        <v>307</v>
      </c>
      <c r="AC44" s="113"/>
    </row>
    <row r="45" spans="1:29" ht="73.900000000000006" customHeight="1" thickBot="1" x14ac:dyDescent="0.25">
      <c r="A45" s="367">
        <v>20</v>
      </c>
      <c r="B45" s="149" t="s">
        <v>114</v>
      </c>
      <c r="C45" s="117">
        <v>14</v>
      </c>
      <c r="D45" s="148" t="s">
        <v>118</v>
      </c>
      <c r="E45" s="130" t="s">
        <v>119</v>
      </c>
      <c r="F45" s="52">
        <v>4000</v>
      </c>
      <c r="G45" s="52"/>
      <c r="H45" s="52">
        <v>200</v>
      </c>
      <c r="I45" s="52"/>
      <c r="J45" s="52"/>
      <c r="K45" s="52"/>
      <c r="L45" s="52"/>
      <c r="M45" s="52"/>
      <c r="N45" s="52"/>
      <c r="O45" s="54">
        <f>F45/1.19</f>
        <v>3361.3445378151264</v>
      </c>
      <c r="P45" s="54">
        <f t="shared" ref="P45:P46" si="25">G45/1.19</f>
        <v>0</v>
      </c>
      <c r="Q45" s="54">
        <f t="shared" ref="Q45:Q46" si="26">H45/1.19</f>
        <v>168.0672268907563</v>
      </c>
      <c r="R45" s="54">
        <f t="shared" ref="R45:R46" si="27">I45/1.19</f>
        <v>0</v>
      </c>
      <c r="S45" s="54">
        <f t="shared" ref="S45:S46" si="28">J45/1.19</f>
        <v>0</v>
      </c>
      <c r="T45" s="54">
        <f t="shared" ref="T45:T46" si="29">K45/1.19</f>
        <v>0</v>
      </c>
      <c r="U45" s="54">
        <f t="shared" ref="U45:U46" si="30">L45/1.19</f>
        <v>0</v>
      </c>
      <c r="V45" s="54">
        <f t="shared" ref="V45:V46" si="31">M45/1.19</f>
        <v>0</v>
      </c>
      <c r="W45" s="54">
        <f t="shared" ref="W45:W46" si="32">N45/1.19</f>
        <v>0</v>
      </c>
      <c r="X45" s="54">
        <f t="shared" si="20"/>
        <v>3529.4117647058829</v>
      </c>
      <c r="Y45" s="141" t="s">
        <v>83</v>
      </c>
      <c r="Z45" s="135" t="s">
        <v>309</v>
      </c>
      <c r="AA45" s="138" t="s">
        <v>307</v>
      </c>
      <c r="AC45" s="113"/>
    </row>
    <row r="46" spans="1:29" ht="86.25" customHeight="1" thickBot="1" x14ac:dyDescent="0.25">
      <c r="A46" s="368"/>
      <c r="B46" s="149" t="s">
        <v>114</v>
      </c>
      <c r="C46" s="117">
        <v>15</v>
      </c>
      <c r="D46" s="148" t="s">
        <v>120</v>
      </c>
      <c r="E46" s="130" t="s">
        <v>121</v>
      </c>
      <c r="F46" s="52">
        <v>25000</v>
      </c>
      <c r="G46" s="52">
        <v>1500</v>
      </c>
      <c r="H46" s="52">
        <v>7300</v>
      </c>
      <c r="I46" s="52">
        <v>1000</v>
      </c>
      <c r="J46" s="52">
        <v>1000</v>
      </c>
      <c r="K46" s="52"/>
      <c r="L46" s="52"/>
      <c r="M46" s="52"/>
      <c r="N46" s="52"/>
      <c r="O46" s="54">
        <f>F46/1.19</f>
        <v>21008.403361344539</v>
      </c>
      <c r="P46" s="54">
        <f t="shared" si="25"/>
        <v>1260.5042016806724</v>
      </c>
      <c r="Q46" s="54">
        <f t="shared" si="26"/>
        <v>6134.453781512605</v>
      </c>
      <c r="R46" s="54">
        <f t="shared" si="27"/>
        <v>840.3361344537816</v>
      </c>
      <c r="S46" s="54">
        <f t="shared" si="28"/>
        <v>840.3361344537816</v>
      </c>
      <c r="T46" s="54">
        <f t="shared" si="29"/>
        <v>0</v>
      </c>
      <c r="U46" s="54">
        <f t="shared" si="30"/>
        <v>0</v>
      </c>
      <c r="V46" s="54">
        <f t="shared" si="31"/>
        <v>0</v>
      </c>
      <c r="W46" s="54">
        <f t="shared" si="32"/>
        <v>0</v>
      </c>
      <c r="X46" s="54">
        <f t="shared" si="20"/>
        <v>30084.033613445379</v>
      </c>
      <c r="Y46" s="141" t="s">
        <v>83</v>
      </c>
      <c r="Z46" s="135" t="s">
        <v>303</v>
      </c>
      <c r="AA46" s="138" t="s">
        <v>390</v>
      </c>
      <c r="AC46" s="113"/>
    </row>
    <row r="47" spans="1:29" ht="27" customHeight="1" thickBot="1" x14ac:dyDescent="0.25">
      <c r="A47" s="45">
        <v>21</v>
      </c>
      <c r="B47" s="34"/>
      <c r="C47" s="45"/>
      <c r="D47" s="97" t="s">
        <v>122</v>
      </c>
      <c r="E47" s="130"/>
      <c r="F47" s="52">
        <f t="shared" ref="F47:L47" si="33">SUM(F43:F46)</f>
        <v>34000</v>
      </c>
      <c r="G47" s="52">
        <f t="shared" si="33"/>
        <v>36000</v>
      </c>
      <c r="H47" s="52">
        <f t="shared" si="33"/>
        <v>160000</v>
      </c>
      <c r="I47" s="52">
        <f t="shared" si="33"/>
        <v>1000</v>
      </c>
      <c r="J47" s="52">
        <f t="shared" si="33"/>
        <v>7000</v>
      </c>
      <c r="K47" s="52">
        <f t="shared" si="33"/>
        <v>1000</v>
      </c>
      <c r="L47" s="52">
        <f t="shared" si="33"/>
        <v>2000</v>
      </c>
      <c r="M47" s="52"/>
      <c r="N47" s="52"/>
      <c r="O47" s="54">
        <f t="shared" ref="O47:W47" si="34">SUM(O43:O46)</f>
        <v>28571.428571428572</v>
      </c>
      <c r="P47" s="54">
        <f t="shared" si="34"/>
        <v>30252.100840336137</v>
      </c>
      <c r="Q47" s="54">
        <f t="shared" si="34"/>
        <v>134453.78151260503</v>
      </c>
      <c r="R47" s="54">
        <f t="shared" si="34"/>
        <v>840.3361344537816</v>
      </c>
      <c r="S47" s="54">
        <f t="shared" si="34"/>
        <v>5882.3529411764712</v>
      </c>
      <c r="T47" s="54">
        <f t="shared" si="34"/>
        <v>840.3361344537816</v>
      </c>
      <c r="U47" s="54">
        <f t="shared" si="34"/>
        <v>1680.6722689075632</v>
      </c>
      <c r="V47" s="54">
        <f t="shared" si="34"/>
        <v>0</v>
      </c>
      <c r="W47" s="54">
        <f t="shared" si="34"/>
        <v>0</v>
      </c>
      <c r="X47" s="54">
        <f t="shared" si="20"/>
        <v>202521.00840336131</v>
      </c>
      <c r="Y47" s="139"/>
      <c r="Z47" s="137"/>
      <c r="AA47" s="133"/>
      <c r="AC47" s="113"/>
    </row>
    <row r="48" spans="1:29" ht="31.5" customHeight="1" thickBot="1" x14ac:dyDescent="0.25">
      <c r="A48" s="45">
        <v>22</v>
      </c>
      <c r="B48" s="41"/>
      <c r="C48" s="45"/>
      <c r="D48" s="72" t="s">
        <v>123</v>
      </c>
      <c r="E48" s="130"/>
      <c r="F48" s="52"/>
      <c r="G48" s="150"/>
      <c r="H48" s="150"/>
      <c r="I48" s="150"/>
      <c r="J48" s="150"/>
      <c r="K48" s="150"/>
      <c r="L48" s="150"/>
      <c r="M48" s="150"/>
      <c r="N48" s="150"/>
      <c r="O48" s="54"/>
      <c r="P48" s="54"/>
      <c r="Q48" s="54"/>
      <c r="R48" s="54"/>
      <c r="S48" s="54"/>
      <c r="T48" s="54"/>
      <c r="U48" s="54"/>
      <c r="V48" s="54"/>
      <c r="W48" s="54"/>
      <c r="X48" s="54"/>
      <c r="Y48" s="139"/>
      <c r="Z48" s="140"/>
      <c r="AA48" s="142"/>
    </row>
    <row r="49" spans="1:28" ht="56.25" customHeight="1" thickBot="1" x14ac:dyDescent="0.25">
      <c r="A49" s="200">
        <v>23</v>
      </c>
      <c r="B49" s="41" t="s">
        <v>124</v>
      </c>
      <c r="C49" s="45">
        <v>16</v>
      </c>
      <c r="D49" s="151" t="s">
        <v>248</v>
      </c>
      <c r="E49" s="130" t="s">
        <v>125</v>
      </c>
      <c r="F49" s="52">
        <v>4000</v>
      </c>
      <c r="G49" s="52">
        <v>600</v>
      </c>
      <c r="H49" s="52">
        <v>3500</v>
      </c>
      <c r="I49" s="52">
        <v>200</v>
      </c>
      <c r="J49" s="52">
        <v>200</v>
      </c>
      <c r="K49" s="52">
        <v>200</v>
      </c>
      <c r="L49" s="52">
        <v>300</v>
      </c>
      <c r="M49" s="52"/>
      <c r="N49" s="52"/>
      <c r="O49" s="54">
        <f>F49/1.19</f>
        <v>3361.3445378151264</v>
      </c>
      <c r="P49" s="54">
        <f t="shared" ref="P49:W49" si="35">G49/1.19</f>
        <v>504.20168067226894</v>
      </c>
      <c r="Q49" s="54">
        <f t="shared" si="35"/>
        <v>2941.1764705882356</v>
      </c>
      <c r="R49" s="54">
        <f t="shared" si="35"/>
        <v>168.0672268907563</v>
      </c>
      <c r="S49" s="54">
        <f t="shared" si="35"/>
        <v>168.0672268907563</v>
      </c>
      <c r="T49" s="54">
        <f t="shared" si="35"/>
        <v>168.0672268907563</v>
      </c>
      <c r="U49" s="54">
        <f t="shared" si="35"/>
        <v>252.10084033613447</v>
      </c>
      <c r="V49" s="54">
        <f t="shared" si="35"/>
        <v>0</v>
      </c>
      <c r="W49" s="54">
        <f t="shared" si="35"/>
        <v>0</v>
      </c>
      <c r="X49" s="54">
        <f>SUM(O49:W49)</f>
        <v>7563.0252100840353</v>
      </c>
      <c r="Y49" s="134" t="s">
        <v>83</v>
      </c>
      <c r="Z49" s="138" t="s">
        <v>307</v>
      </c>
      <c r="AA49" s="135" t="s">
        <v>308</v>
      </c>
    </row>
    <row r="50" spans="1:28" ht="129.75" customHeight="1" thickBot="1" x14ac:dyDescent="0.25">
      <c r="A50" s="45">
        <v>24</v>
      </c>
      <c r="B50" s="41" t="s">
        <v>124</v>
      </c>
      <c r="C50" s="45">
        <v>17</v>
      </c>
      <c r="D50" s="152" t="s">
        <v>316</v>
      </c>
      <c r="E50" s="309" t="s">
        <v>317</v>
      </c>
      <c r="F50" s="153">
        <v>53000</v>
      </c>
      <c r="G50" s="52">
        <v>16400</v>
      </c>
      <c r="H50" s="52">
        <v>42900</v>
      </c>
      <c r="I50" s="52">
        <v>2000</v>
      </c>
      <c r="J50" s="52">
        <v>1300</v>
      </c>
      <c r="K50" s="52">
        <v>2500</v>
      </c>
      <c r="L50" s="52">
        <v>1700</v>
      </c>
      <c r="M50" s="52"/>
      <c r="N50" s="52"/>
      <c r="O50" s="54">
        <f t="shared" ref="O50:O51" si="36">F50/1.19</f>
        <v>44537.815126050424</v>
      </c>
      <c r="P50" s="54">
        <f t="shared" ref="P50:P52" si="37">G50/1.19</f>
        <v>13781.512605042017</v>
      </c>
      <c r="Q50" s="54">
        <f t="shared" ref="Q50:Q52" si="38">H50/1.19</f>
        <v>36050.420168067227</v>
      </c>
      <c r="R50" s="54">
        <f t="shared" ref="R50:R52" si="39">I50/1.19</f>
        <v>1680.6722689075632</v>
      </c>
      <c r="S50" s="54">
        <f t="shared" ref="S50:S52" si="40">J50/1.19</f>
        <v>1092.4369747899161</v>
      </c>
      <c r="T50" s="54">
        <f t="shared" ref="T50:T52" si="41">K50/1.19</f>
        <v>2100.840336134454</v>
      </c>
      <c r="U50" s="54">
        <f t="shared" ref="U50:U52" si="42">L50/1.19</f>
        <v>1428.5714285714287</v>
      </c>
      <c r="V50" s="54">
        <f t="shared" ref="V50:V52" si="43">M50/1.19</f>
        <v>0</v>
      </c>
      <c r="W50" s="54">
        <f t="shared" ref="W50:W52" si="44">N50/1.19</f>
        <v>0</v>
      </c>
      <c r="X50" s="54">
        <f t="shared" ref="X50:X51" si="45">SUM(O50:W50)</f>
        <v>100672.26890756305</v>
      </c>
      <c r="Y50" s="134" t="s">
        <v>83</v>
      </c>
      <c r="Z50" s="138" t="s">
        <v>307</v>
      </c>
      <c r="AA50" s="135" t="s">
        <v>308</v>
      </c>
    </row>
    <row r="51" spans="1:28" ht="86.25" customHeight="1" thickBot="1" x14ac:dyDescent="0.25">
      <c r="A51" s="45">
        <v>25</v>
      </c>
      <c r="B51" s="41" t="s">
        <v>124</v>
      </c>
      <c r="C51" s="45">
        <v>18</v>
      </c>
      <c r="D51" s="147" t="s">
        <v>126</v>
      </c>
      <c r="E51" s="130" t="s">
        <v>127</v>
      </c>
      <c r="F51" s="52">
        <v>42000</v>
      </c>
      <c r="G51" s="52">
        <v>3000</v>
      </c>
      <c r="H51" s="52">
        <v>4800</v>
      </c>
      <c r="I51" s="52">
        <v>800</v>
      </c>
      <c r="J51" s="52">
        <v>1500</v>
      </c>
      <c r="K51" s="52">
        <v>2700</v>
      </c>
      <c r="L51" s="52">
        <v>3000</v>
      </c>
      <c r="M51" s="52"/>
      <c r="N51" s="52"/>
      <c r="O51" s="54">
        <f t="shared" si="36"/>
        <v>35294.117647058825</v>
      </c>
      <c r="P51" s="54">
        <f t="shared" si="37"/>
        <v>2521.0084033613448</v>
      </c>
      <c r="Q51" s="54">
        <f t="shared" si="38"/>
        <v>4033.6134453781515</v>
      </c>
      <c r="R51" s="54">
        <f t="shared" si="39"/>
        <v>672.26890756302521</v>
      </c>
      <c r="S51" s="54">
        <f t="shared" si="40"/>
        <v>1260.5042016806724</v>
      </c>
      <c r="T51" s="54">
        <f t="shared" si="41"/>
        <v>2268.90756302521</v>
      </c>
      <c r="U51" s="54">
        <f t="shared" si="42"/>
        <v>2521.0084033613448</v>
      </c>
      <c r="V51" s="54">
        <f t="shared" si="43"/>
        <v>0</v>
      </c>
      <c r="W51" s="54">
        <f t="shared" si="44"/>
        <v>0</v>
      </c>
      <c r="X51" s="54">
        <f t="shared" si="45"/>
        <v>48571.428571428572</v>
      </c>
      <c r="Y51" s="134" t="s">
        <v>83</v>
      </c>
      <c r="Z51" s="143" t="s">
        <v>303</v>
      </c>
      <c r="AA51" s="144" t="s">
        <v>391</v>
      </c>
    </row>
    <row r="52" spans="1:28" ht="324.75" customHeight="1" thickBot="1" x14ac:dyDescent="0.25">
      <c r="A52" s="45">
        <v>26</v>
      </c>
      <c r="B52" s="41" t="s">
        <v>124</v>
      </c>
      <c r="C52" s="67" t="s">
        <v>128</v>
      </c>
      <c r="D52" s="154" t="s">
        <v>129</v>
      </c>
      <c r="E52" s="130" t="s">
        <v>130</v>
      </c>
      <c r="F52" s="153">
        <v>8000</v>
      </c>
      <c r="G52" s="52">
        <v>3000</v>
      </c>
      <c r="H52" s="52">
        <v>51800</v>
      </c>
      <c r="I52" s="52">
        <v>2000</v>
      </c>
      <c r="J52" s="52">
        <v>3000</v>
      </c>
      <c r="K52" s="52">
        <v>2600</v>
      </c>
      <c r="L52" s="52">
        <v>2000</v>
      </c>
      <c r="M52" s="52"/>
      <c r="N52" s="52"/>
      <c r="O52" s="54">
        <f>F52/1.19</f>
        <v>6722.6890756302528</v>
      </c>
      <c r="P52" s="54">
        <f t="shared" si="37"/>
        <v>2521.0084033613448</v>
      </c>
      <c r="Q52" s="54">
        <f t="shared" si="38"/>
        <v>43529.411764705881</v>
      </c>
      <c r="R52" s="54">
        <f t="shared" si="39"/>
        <v>1680.6722689075632</v>
      </c>
      <c r="S52" s="54">
        <f t="shared" si="40"/>
        <v>2521.0084033613448</v>
      </c>
      <c r="T52" s="54">
        <f t="shared" si="41"/>
        <v>2184.8739495798322</v>
      </c>
      <c r="U52" s="54">
        <f t="shared" si="42"/>
        <v>1680.6722689075632</v>
      </c>
      <c r="V52" s="54">
        <f t="shared" si="43"/>
        <v>0</v>
      </c>
      <c r="W52" s="54">
        <f t="shared" si="44"/>
        <v>0</v>
      </c>
      <c r="X52" s="54">
        <f>SUM(O52:W52)</f>
        <v>60840.336134453777</v>
      </c>
      <c r="Y52" s="134" t="s">
        <v>83</v>
      </c>
      <c r="Z52" s="143" t="s">
        <v>310</v>
      </c>
      <c r="AA52" s="144" t="s">
        <v>311</v>
      </c>
    </row>
    <row r="53" spans="1:28" ht="27.6" customHeight="1" thickBot="1" x14ac:dyDescent="0.25">
      <c r="A53" s="367">
        <v>27</v>
      </c>
      <c r="B53" s="41"/>
      <c r="C53" s="67"/>
      <c r="D53" s="155" t="s">
        <v>131</v>
      </c>
      <c r="E53" s="130"/>
      <c r="F53" s="153">
        <f t="shared" ref="F53:L53" si="46">SUM(F49:F52)</f>
        <v>107000</v>
      </c>
      <c r="G53" s="52">
        <f t="shared" si="46"/>
        <v>23000</v>
      </c>
      <c r="H53" s="52">
        <f t="shared" si="46"/>
        <v>103000</v>
      </c>
      <c r="I53" s="52">
        <f t="shared" si="46"/>
        <v>5000</v>
      </c>
      <c r="J53" s="52">
        <f t="shared" si="46"/>
        <v>6000</v>
      </c>
      <c r="K53" s="52">
        <f t="shared" si="46"/>
        <v>8000</v>
      </c>
      <c r="L53" s="52">
        <f t="shared" si="46"/>
        <v>7000</v>
      </c>
      <c r="M53" s="52"/>
      <c r="N53" s="52"/>
      <c r="O53" s="54">
        <f t="shared" ref="O53" si="47">F53/1.19</f>
        <v>89915.966386554632</v>
      </c>
      <c r="P53" s="54">
        <f t="shared" ref="P53:P56" si="48">G53/1.19</f>
        <v>19327.731092436974</v>
      </c>
      <c r="Q53" s="54">
        <f t="shared" ref="Q53:Q56" si="49">H53/1.19</f>
        <v>86554.621848739494</v>
      </c>
      <c r="R53" s="54">
        <f t="shared" ref="R53:R56" si="50">I53/1.19</f>
        <v>4201.680672268908</v>
      </c>
      <c r="S53" s="54">
        <f t="shared" ref="S53:S56" si="51">J53/1.19</f>
        <v>5042.0168067226896</v>
      </c>
      <c r="T53" s="54">
        <f t="shared" ref="T53:T56" si="52">K53/1.19</f>
        <v>6722.6890756302528</v>
      </c>
      <c r="U53" s="54">
        <f t="shared" ref="U53:U56" si="53">L53/1.19</f>
        <v>5882.3529411764712</v>
      </c>
      <c r="V53" s="54">
        <f t="shared" ref="V53:V56" si="54">M53/1.19</f>
        <v>0</v>
      </c>
      <c r="W53" s="54">
        <f t="shared" ref="W53:W56" si="55">N53/1.19</f>
        <v>0</v>
      </c>
      <c r="X53" s="54">
        <f t="shared" ref="X53" si="56">SUM(O53:W53)</f>
        <v>217647.0588235294</v>
      </c>
      <c r="Y53" s="134"/>
      <c r="Z53" s="143"/>
      <c r="AA53" s="144"/>
    </row>
    <row r="54" spans="1:28" ht="62.25" customHeight="1" thickBot="1" x14ac:dyDescent="0.3">
      <c r="A54" s="368"/>
      <c r="B54" s="59" t="s">
        <v>124</v>
      </c>
      <c r="C54" s="67" t="s">
        <v>132</v>
      </c>
      <c r="D54" s="156" t="s">
        <v>133</v>
      </c>
      <c r="E54" s="130" t="s">
        <v>134</v>
      </c>
      <c r="F54" s="52">
        <v>4000</v>
      </c>
      <c r="G54" s="52"/>
      <c r="H54" s="52"/>
      <c r="I54" s="52"/>
      <c r="J54" s="52"/>
      <c r="K54" s="52"/>
      <c r="L54" s="52"/>
      <c r="M54" s="52"/>
      <c r="N54" s="52"/>
      <c r="O54" s="54">
        <f t="shared" ref="O54:O62" si="57">F54/1.19</f>
        <v>3361.3445378151264</v>
      </c>
      <c r="P54" s="54">
        <f t="shared" si="48"/>
        <v>0</v>
      </c>
      <c r="Q54" s="54">
        <f t="shared" si="49"/>
        <v>0</v>
      </c>
      <c r="R54" s="54">
        <f t="shared" si="50"/>
        <v>0</v>
      </c>
      <c r="S54" s="54">
        <f t="shared" si="51"/>
        <v>0</v>
      </c>
      <c r="T54" s="54">
        <f t="shared" si="52"/>
        <v>0</v>
      </c>
      <c r="U54" s="54">
        <f t="shared" si="53"/>
        <v>0</v>
      </c>
      <c r="V54" s="54">
        <f t="shared" si="54"/>
        <v>0</v>
      </c>
      <c r="W54" s="54">
        <f t="shared" si="55"/>
        <v>0</v>
      </c>
      <c r="X54" s="54">
        <f t="shared" ref="X54:X79" si="58">SUM(O54:W54)</f>
        <v>3361.3445378151264</v>
      </c>
      <c r="Y54" s="134" t="s">
        <v>83</v>
      </c>
      <c r="Z54" s="143" t="s">
        <v>310</v>
      </c>
      <c r="AA54" s="144" t="s">
        <v>305</v>
      </c>
      <c r="AB54" s="157"/>
    </row>
    <row r="55" spans="1:28" ht="192.75" customHeight="1" thickBot="1" x14ac:dyDescent="0.3">
      <c r="A55" s="45">
        <v>28</v>
      </c>
      <c r="B55" s="41" t="s">
        <v>124</v>
      </c>
      <c r="C55" s="67" t="s">
        <v>135</v>
      </c>
      <c r="D55" s="156" t="s">
        <v>136</v>
      </c>
      <c r="E55" s="130" t="s">
        <v>137</v>
      </c>
      <c r="F55" s="52">
        <v>10000</v>
      </c>
      <c r="G55" s="153">
        <v>2500</v>
      </c>
      <c r="H55" s="52">
        <v>8000</v>
      </c>
      <c r="I55" s="52"/>
      <c r="J55" s="52">
        <v>1000</v>
      </c>
      <c r="K55" s="52"/>
      <c r="L55" s="52">
        <v>1000</v>
      </c>
      <c r="M55" s="52"/>
      <c r="N55" s="52"/>
      <c r="O55" s="54">
        <f t="shared" si="57"/>
        <v>8403.361344537816</v>
      </c>
      <c r="P55" s="54">
        <f t="shared" si="48"/>
        <v>2100.840336134454</v>
      </c>
      <c r="Q55" s="54">
        <f t="shared" si="49"/>
        <v>6722.6890756302528</v>
      </c>
      <c r="R55" s="54">
        <f t="shared" si="50"/>
        <v>0</v>
      </c>
      <c r="S55" s="54">
        <f t="shared" si="51"/>
        <v>840.3361344537816</v>
      </c>
      <c r="T55" s="54">
        <f t="shared" si="52"/>
        <v>0</v>
      </c>
      <c r="U55" s="54">
        <f t="shared" si="53"/>
        <v>840.3361344537816</v>
      </c>
      <c r="V55" s="54">
        <f t="shared" si="54"/>
        <v>0</v>
      </c>
      <c r="W55" s="54">
        <f t="shared" si="55"/>
        <v>0</v>
      </c>
      <c r="X55" s="54">
        <f t="shared" si="58"/>
        <v>18907.563025210082</v>
      </c>
      <c r="Y55" s="134" t="s">
        <v>83</v>
      </c>
      <c r="Z55" s="143" t="s">
        <v>312</v>
      </c>
      <c r="AA55" s="144" t="s">
        <v>307</v>
      </c>
    </row>
    <row r="56" spans="1:28" ht="66.599999999999994" customHeight="1" thickBot="1" x14ac:dyDescent="0.25">
      <c r="A56" s="45">
        <v>29</v>
      </c>
      <c r="B56" s="41" t="s">
        <v>124</v>
      </c>
      <c r="C56" s="67" t="s">
        <v>138</v>
      </c>
      <c r="D56" s="155" t="s">
        <v>139</v>
      </c>
      <c r="E56" s="130" t="s">
        <v>140</v>
      </c>
      <c r="F56" s="52">
        <v>2500</v>
      </c>
      <c r="G56" s="52"/>
      <c r="H56" s="52"/>
      <c r="I56" s="52"/>
      <c r="J56" s="52"/>
      <c r="K56" s="52"/>
      <c r="L56" s="52"/>
      <c r="M56" s="52"/>
      <c r="N56" s="52"/>
      <c r="O56" s="54">
        <f t="shared" si="57"/>
        <v>2100.840336134454</v>
      </c>
      <c r="P56" s="54">
        <f t="shared" si="48"/>
        <v>0</v>
      </c>
      <c r="Q56" s="54">
        <f t="shared" si="49"/>
        <v>0</v>
      </c>
      <c r="R56" s="54">
        <f t="shared" si="50"/>
        <v>0</v>
      </c>
      <c r="S56" s="54">
        <f t="shared" si="51"/>
        <v>0</v>
      </c>
      <c r="T56" s="54">
        <f t="shared" si="52"/>
        <v>0</v>
      </c>
      <c r="U56" s="54">
        <f t="shared" si="53"/>
        <v>0</v>
      </c>
      <c r="V56" s="54">
        <f t="shared" si="54"/>
        <v>0</v>
      </c>
      <c r="W56" s="54">
        <f t="shared" si="55"/>
        <v>0</v>
      </c>
      <c r="X56" s="54">
        <f t="shared" si="58"/>
        <v>2100.840336134454</v>
      </c>
      <c r="Y56" s="134" t="s">
        <v>83</v>
      </c>
      <c r="Z56" s="143" t="s">
        <v>313</v>
      </c>
      <c r="AA56" s="143" t="s">
        <v>306</v>
      </c>
    </row>
    <row r="57" spans="1:28" ht="121.5" customHeight="1" thickBot="1" x14ac:dyDescent="0.25">
      <c r="A57" s="304">
        <v>30</v>
      </c>
      <c r="B57" s="41" t="s">
        <v>124</v>
      </c>
      <c r="C57" s="67" t="s">
        <v>141</v>
      </c>
      <c r="D57" s="159" t="s">
        <v>321</v>
      </c>
      <c r="E57" s="160" t="s">
        <v>146</v>
      </c>
      <c r="F57" s="52">
        <v>85000</v>
      </c>
      <c r="G57" s="52"/>
      <c r="H57" s="52"/>
      <c r="I57" s="52"/>
      <c r="J57" s="52"/>
      <c r="K57" s="52"/>
      <c r="L57" s="52"/>
      <c r="M57" s="52"/>
      <c r="N57" s="52"/>
      <c r="O57" s="54">
        <f t="shared" si="57"/>
        <v>71428.571428571435</v>
      </c>
      <c r="P57" s="54">
        <f t="shared" ref="P57:P59" si="59">G57/1.19</f>
        <v>0</v>
      </c>
      <c r="Q57" s="54">
        <f t="shared" ref="Q57:Q59" si="60">H57/1.19</f>
        <v>0</v>
      </c>
      <c r="R57" s="54">
        <f t="shared" ref="R57:R59" si="61">I57/1.19</f>
        <v>0</v>
      </c>
      <c r="S57" s="54">
        <f t="shared" ref="S57:S59" si="62">J57/1.19</f>
        <v>0</v>
      </c>
      <c r="T57" s="54">
        <f t="shared" ref="T57:T59" si="63">K57/1.19</f>
        <v>0</v>
      </c>
      <c r="U57" s="54">
        <f t="shared" ref="U57:U59" si="64">L57/1.19</f>
        <v>0</v>
      </c>
      <c r="V57" s="54">
        <f t="shared" ref="V57:V59" si="65">M57/1.19</f>
        <v>0</v>
      </c>
      <c r="W57" s="54">
        <f t="shared" ref="W57:W59" si="66">N57/1.19</f>
        <v>0</v>
      </c>
      <c r="X57" s="54">
        <f t="shared" si="58"/>
        <v>71428.571428571435</v>
      </c>
      <c r="Y57" s="134" t="s">
        <v>83</v>
      </c>
      <c r="Z57" s="143" t="s">
        <v>313</v>
      </c>
      <c r="AA57" s="143" t="s">
        <v>306</v>
      </c>
    </row>
    <row r="58" spans="1:28" ht="234" customHeight="1" thickBot="1" x14ac:dyDescent="0.25">
      <c r="A58" s="304">
        <v>31</v>
      </c>
      <c r="B58" s="41" t="s">
        <v>124</v>
      </c>
      <c r="C58" s="67" t="s">
        <v>143</v>
      </c>
      <c r="D58" s="159" t="s">
        <v>324</v>
      </c>
      <c r="E58" s="160" t="s">
        <v>146</v>
      </c>
      <c r="F58" s="52">
        <v>20000</v>
      </c>
      <c r="G58" s="52"/>
      <c r="H58" s="52">
        <v>5000</v>
      </c>
      <c r="I58" s="52"/>
      <c r="J58" s="52">
        <v>500</v>
      </c>
      <c r="K58" s="52"/>
      <c r="L58" s="52"/>
      <c r="M58" s="52"/>
      <c r="N58" s="52"/>
      <c r="O58" s="54">
        <f t="shared" si="57"/>
        <v>16806.722689075632</v>
      </c>
      <c r="P58" s="54">
        <f t="shared" si="59"/>
        <v>0</v>
      </c>
      <c r="Q58" s="54">
        <f t="shared" si="60"/>
        <v>4201.680672268908</v>
      </c>
      <c r="R58" s="54">
        <f t="shared" si="61"/>
        <v>0</v>
      </c>
      <c r="S58" s="54">
        <f t="shared" si="62"/>
        <v>420.1680672268908</v>
      </c>
      <c r="T58" s="54">
        <f t="shared" si="63"/>
        <v>0</v>
      </c>
      <c r="U58" s="54">
        <f t="shared" si="64"/>
        <v>0</v>
      </c>
      <c r="V58" s="54">
        <f t="shared" si="65"/>
        <v>0</v>
      </c>
      <c r="W58" s="54">
        <f t="shared" si="66"/>
        <v>0</v>
      </c>
      <c r="X58" s="54">
        <f t="shared" si="58"/>
        <v>21428.571428571431</v>
      </c>
      <c r="Y58" s="134" t="s">
        <v>83</v>
      </c>
      <c r="Z58" s="143" t="s">
        <v>313</v>
      </c>
      <c r="AA58" s="143" t="s">
        <v>306</v>
      </c>
    </row>
    <row r="59" spans="1:28" ht="112.9" customHeight="1" thickBot="1" x14ac:dyDescent="0.25">
      <c r="A59" s="200">
        <v>32</v>
      </c>
      <c r="B59" s="41" t="s">
        <v>124</v>
      </c>
      <c r="C59" s="67" t="s">
        <v>398</v>
      </c>
      <c r="D59" s="147" t="s">
        <v>270</v>
      </c>
      <c r="E59" s="130" t="s">
        <v>142</v>
      </c>
      <c r="F59" s="52">
        <v>170000</v>
      </c>
      <c r="G59" s="52">
        <v>4500</v>
      </c>
      <c r="H59" s="186">
        <v>10000</v>
      </c>
      <c r="I59" s="52">
        <v>4000</v>
      </c>
      <c r="J59" s="52">
        <v>1500</v>
      </c>
      <c r="K59" s="52">
        <v>3000</v>
      </c>
      <c r="L59" s="52">
        <v>4000</v>
      </c>
      <c r="M59" s="52"/>
      <c r="N59" s="52"/>
      <c r="O59" s="54">
        <f t="shared" si="57"/>
        <v>142857.14285714287</v>
      </c>
      <c r="P59" s="54">
        <f t="shared" si="59"/>
        <v>3781.5126050420172</v>
      </c>
      <c r="Q59" s="54">
        <f t="shared" si="60"/>
        <v>8403.361344537816</v>
      </c>
      <c r="R59" s="54">
        <f t="shared" si="61"/>
        <v>3361.3445378151264</v>
      </c>
      <c r="S59" s="54">
        <f t="shared" si="62"/>
        <v>1260.5042016806724</v>
      </c>
      <c r="T59" s="54">
        <f t="shared" si="63"/>
        <v>2521.0084033613448</v>
      </c>
      <c r="U59" s="54">
        <f t="shared" si="64"/>
        <v>3361.3445378151264</v>
      </c>
      <c r="V59" s="54">
        <f t="shared" si="65"/>
        <v>0</v>
      </c>
      <c r="W59" s="54">
        <f t="shared" si="66"/>
        <v>0</v>
      </c>
      <c r="X59" s="54">
        <f t="shared" si="58"/>
        <v>165546.218487395</v>
      </c>
      <c r="Y59" s="134" t="s">
        <v>83</v>
      </c>
      <c r="Z59" s="143" t="s">
        <v>313</v>
      </c>
      <c r="AA59" s="143" t="s">
        <v>309</v>
      </c>
      <c r="AB59" s="157"/>
    </row>
    <row r="60" spans="1:28" ht="50.25" customHeight="1" thickBot="1" x14ac:dyDescent="0.25">
      <c r="A60" s="304">
        <v>33</v>
      </c>
      <c r="B60" s="41" t="s">
        <v>124</v>
      </c>
      <c r="C60" s="67" t="s">
        <v>147</v>
      </c>
      <c r="D60" s="147" t="s">
        <v>322</v>
      </c>
      <c r="E60" s="189" t="s">
        <v>227</v>
      </c>
      <c r="F60" s="52">
        <v>3600</v>
      </c>
      <c r="G60" s="52"/>
      <c r="H60" s="186"/>
      <c r="I60" s="52"/>
      <c r="J60" s="52"/>
      <c r="K60" s="52"/>
      <c r="L60" s="52"/>
      <c r="M60" s="52"/>
      <c r="N60" s="52"/>
      <c r="O60" s="54">
        <f t="shared" si="57"/>
        <v>3025.2100840336134</v>
      </c>
      <c r="P60" s="54">
        <f t="shared" ref="P60:P66" si="67">G60/1.19</f>
        <v>0</v>
      </c>
      <c r="Q60" s="54">
        <f t="shared" ref="Q60:Q66" si="68">H60/1.19</f>
        <v>0</v>
      </c>
      <c r="R60" s="54">
        <f t="shared" ref="R60:R66" si="69">I60/1.19</f>
        <v>0</v>
      </c>
      <c r="S60" s="54">
        <f t="shared" ref="S60:S66" si="70">J60/1.19</f>
        <v>0</v>
      </c>
      <c r="T60" s="54">
        <f t="shared" ref="T60:T66" si="71">K60/1.19</f>
        <v>0</v>
      </c>
      <c r="U60" s="54">
        <f t="shared" ref="U60:U66" si="72">L60/1.19</f>
        <v>0</v>
      </c>
      <c r="V60" s="54">
        <f t="shared" ref="V60:V66" si="73">M60/1.19</f>
        <v>0</v>
      </c>
      <c r="W60" s="54">
        <f t="shared" ref="W60:W66" si="74">N60/1.19</f>
        <v>0</v>
      </c>
      <c r="X60" s="54">
        <f t="shared" si="58"/>
        <v>3025.2100840336134</v>
      </c>
      <c r="Y60" s="134" t="s">
        <v>83</v>
      </c>
      <c r="Z60" s="143" t="s">
        <v>313</v>
      </c>
      <c r="AA60" s="143" t="s">
        <v>306</v>
      </c>
      <c r="AB60" s="157"/>
    </row>
    <row r="61" spans="1:28" ht="179.45" customHeight="1" thickBot="1" x14ac:dyDescent="0.25">
      <c r="A61" s="45">
        <v>34</v>
      </c>
      <c r="B61" s="41" t="s">
        <v>124</v>
      </c>
      <c r="C61" s="67" t="s">
        <v>149</v>
      </c>
      <c r="D61" s="158" t="s">
        <v>144</v>
      </c>
      <c r="E61" s="130" t="s">
        <v>145</v>
      </c>
      <c r="F61" s="52">
        <v>25000</v>
      </c>
      <c r="G61" s="52">
        <v>500</v>
      </c>
      <c r="H61" s="52">
        <v>4000</v>
      </c>
      <c r="I61" s="52">
        <v>500</v>
      </c>
      <c r="J61" s="52">
        <v>1000</v>
      </c>
      <c r="K61" s="52">
        <v>1000</v>
      </c>
      <c r="L61" s="52">
        <v>500</v>
      </c>
      <c r="M61" s="52"/>
      <c r="N61" s="52"/>
      <c r="O61" s="54">
        <f t="shared" si="57"/>
        <v>21008.403361344539</v>
      </c>
      <c r="P61" s="54">
        <f t="shared" si="67"/>
        <v>420.1680672268908</v>
      </c>
      <c r="Q61" s="54">
        <f t="shared" si="68"/>
        <v>3361.3445378151264</v>
      </c>
      <c r="R61" s="54">
        <f t="shared" si="69"/>
        <v>420.1680672268908</v>
      </c>
      <c r="S61" s="54">
        <f t="shared" si="70"/>
        <v>840.3361344537816</v>
      </c>
      <c r="T61" s="54">
        <f t="shared" si="71"/>
        <v>840.3361344537816</v>
      </c>
      <c r="U61" s="54">
        <f t="shared" si="72"/>
        <v>420.1680672268908</v>
      </c>
      <c r="V61" s="54">
        <f t="shared" si="73"/>
        <v>0</v>
      </c>
      <c r="W61" s="54">
        <f t="shared" si="74"/>
        <v>0</v>
      </c>
      <c r="X61" s="54">
        <f t="shared" si="58"/>
        <v>27310.924369747903</v>
      </c>
      <c r="Y61" s="134" t="s">
        <v>83</v>
      </c>
      <c r="Z61" s="143" t="s">
        <v>313</v>
      </c>
      <c r="AA61" s="143" t="s">
        <v>309</v>
      </c>
    </row>
    <row r="62" spans="1:28" ht="202.5" customHeight="1" thickBot="1" x14ac:dyDescent="0.25">
      <c r="A62" s="45">
        <v>35</v>
      </c>
      <c r="B62" s="41" t="s">
        <v>124</v>
      </c>
      <c r="C62" s="67" t="s">
        <v>152</v>
      </c>
      <c r="D62" s="158" t="s">
        <v>323</v>
      </c>
      <c r="E62" s="130" t="s">
        <v>148</v>
      </c>
      <c r="F62" s="52">
        <v>15000</v>
      </c>
      <c r="G62" s="52">
        <v>9000</v>
      </c>
      <c r="H62" s="52">
        <v>9500</v>
      </c>
      <c r="I62" s="52">
        <v>1000</v>
      </c>
      <c r="J62" s="52">
        <v>500</v>
      </c>
      <c r="K62" s="52">
        <v>0</v>
      </c>
      <c r="L62" s="52">
        <v>500</v>
      </c>
      <c r="M62" s="52"/>
      <c r="N62" s="52"/>
      <c r="O62" s="54">
        <f t="shared" si="57"/>
        <v>12605.042016806723</v>
      </c>
      <c r="P62" s="54">
        <f t="shared" si="67"/>
        <v>7563.0252100840344</v>
      </c>
      <c r="Q62" s="54">
        <f t="shared" si="68"/>
        <v>7983.1932773109247</v>
      </c>
      <c r="R62" s="54">
        <f t="shared" si="69"/>
        <v>840.3361344537816</v>
      </c>
      <c r="S62" s="54">
        <f t="shared" si="70"/>
        <v>420.1680672268908</v>
      </c>
      <c r="T62" s="54">
        <f t="shared" si="71"/>
        <v>0</v>
      </c>
      <c r="U62" s="54">
        <f t="shared" si="72"/>
        <v>420.1680672268908</v>
      </c>
      <c r="V62" s="54">
        <f t="shared" si="73"/>
        <v>0</v>
      </c>
      <c r="W62" s="54">
        <f t="shared" si="74"/>
        <v>0</v>
      </c>
      <c r="X62" s="54">
        <f t="shared" si="58"/>
        <v>29831.932773109249</v>
      </c>
      <c r="Y62" s="134" t="s">
        <v>83</v>
      </c>
      <c r="Z62" s="144" t="s">
        <v>303</v>
      </c>
      <c r="AA62" s="144" t="s">
        <v>309</v>
      </c>
    </row>
    <row r="63" spans="1:28" ht="171" customHeight="1" thickBot="1" x14ac:dyDescent="0.25">
      <c r="A63" s="45">
        <v>36</v>
      </c>
      <c r="B63" s="41" t="s">
        <v>124</v>
      </c>
      <c r="C63" s="67" t="s">
        <v>155</v>
      </c>
      <c r="D63" s="158" t="s">
        <v>325</v>
      </c>
      <c r="E63" s="214" t="s">
        <v>330</v>
      </c>
      <c r="F63" s="52">
        <v>52000</v>
      </c>
      <c r="G63" s="52">
        <v>12000</v>
      </c>
      <c r="H63" s="52">
        <v>15000</v>
      </c>
      <c r="I63" s="52">
        <v>6000</v>
      </c>
      <c r="J63" s="52"/>
      <c r="K63" s="52">
        <v>10500</v>
      </c>
      <c r="L63" s="52">
        <v>500</v>
      </c>
      <c r="M63" s="52"/>
      <c r="N63" s="52"/>
      <c r="O63" s="54">
        <f t="shared" ref="O63:O78" si="75">F63/1.19</f>
        <v>43697.478991596639</v>
      </c>
      <c r="P63" s="54">
        <f t="shared" si="67"/>
        <v>10084.033613445379</v>
      </c>
      <c r="Q63" s="54">
        <f t="shared" si="68"/>
        <v>12605.042016806723</v>
      </c>
      <c r="R63" s="54">
        <f t="shared" si="69"/>
        <v>5042.0168067226896</v>
      </c>
      <c r="S63" s="54">
        <f t="shared" si="70"/>
        <v>0</v>
      </c>
      <c r="T63" s="54">
        <f t="shared" si="71"/>
        <v>8823.5294117647063</v>
      </c>
      <c r="U63" s="54">
        <f t="shared" si="72"/>
        <v>420.1680672268908</v>
      </c>
      <c r="V63" s="54">
        <f t="shared" si="73"/>
        <v>0</v>
      </c>
      <c r="W63" s="54">
        <f t="shared" si="74"/>
        <v>0</v>
      </c>
      <c r="X63" s="54">
        <f t="shared" si="58"/>
        <v>80672.268907563033</v>
      </c>
      <c r="Y63" s="134" t="s">
        <v>83</v>
      </c>
      <c r="Z63" s="143" t="s">
        <v>313</v>
      </c>
      <c r="AA63" s="143" t="s">
        <v>306</v>
      </c>
    </row>
    <row r="64" spans="1:28" ht="33.75" customHeight="1" thickBot="1" x14ac:dyDescent="0.25">
      <c r="A64" s="45">
        <v>37</v>
      </c>
      <c r="B64" s="41" t="s">
        <v>124</v>
      </c>
      <c r="C64" s="67" t="s">
        <v>157</v>
      </c>
      <c r="D64" s="158" t="s">
        <v>326</v>
      </c>
      <c r="E64" s="281" t="s">
        <v>156</v>
      </c>
      <c r="F64" s="52"/>
      <c r="G64" s="52">
        <v>6000</v>
      </c>
      <c r="H64" s="52">
        <v>6000</v>
      </c>
      <c r="I64" s="52"/>
      <c r="J64" s="52"/>
      <c r="K64" s="52"/>
      <c r="L64" s="52"/>
      <c r="M64" s="52"/>
      <c r="N64" s="52"/>
      <c r="O64" s="54">
        <f t="shared" si="75"/>
        <v>0</v>
      </c>
      <c r="P64" s="54">
        <f t="shared" si="67"/>
        <v>5042.0168067226896</v>
      </c>
      <c r="Q64" s="54">
        <f t="shared" si="68"/>
        <v>5042.0168067226896</v>
      </c>
      <c r="R64" s="54">
        <f t="shared" si="69"/>
        <v>0</v>
      </c>
      <c r="S64" s="54">
        <f t="shared" si="70"/>
        <v>0</v>
      </c>
      <c r="T64" s="54">
        <f t="shared" si="71"/>
        <v>0</v>
      </c>
      <c r="U64" s="54">
        <f t="shared" si="72"/>
        <v>0</v>
      </c>
      <c r="V64" s="54">
        <f t="shared" si="73"/>
        <v>0</v>
      </c>
      <c r="W64" s="54">
        <f t="shared" si="74"/>
        <v>0</v>
      </c>
      <c r="X64" s="54">
        <f t="shared" si="58"/>
        <v>10084.033613445379</v>
      </c>
      <c r="Y64" s="134" t="s">
        <v>83</v>
      </c>
      <c r="Z64" s="143" t="s">
        <v>313</v>
      </c>
      <c r="AA64" s="143" t="s">
        <v>306</v>
      </c>
    </row>
    <row r="65" spans="1:27" ht="66" customHeight="1" thickBot="1" x14ac:dyDescent="0.25">
      <c r="A65" s="45">
        <v>38</v>
      </c>
      <c r="B65" s="41" t="s">
        <v>124</v>
      </c>
      <c r="C65" s="67" t="s">
        <v>160</v>
      </c>
      <c r="D65" s="158" t="s">
        <v>327</v>
      </c>
      <c r="E65" s="214" t="s">
        <v>331</v>
      </c>
      <c r="F65" s="52">
        <v>45000</v>
      </c>
      <c r="G65" s="52"/>
      <c r="H65" s="52"/>
      <c r="I65" s="52"/>
      <c r="J65" s="52"/>
      <c r="K65" s="52"/>
      <c r="L65" s="52"/>
      <c r="M65" s="52"/>
      <c r="N65" s="52"/>
      <c r="O65" s="54">
        <f t="shared" si="75"/>
        <v>37815.126050420171</v>
      </c>
      <c r="P65" s="54">
        <f t="shared" si="67"/>
        <v>0</v>
      </c>
      <c r="Q65" s="54">
        <f t="shared" si="68"/>
        <v>0</v>
      </c>
      <c r="R65" s="54">
        <f t="shared" si="69"/>
        <v>0</v>
      </c>
      <c r="S65" s="54">
        <f t="shared" si="70"/>
        <v>0</v>
      </c>
      <c r="T65" s="54">
        <f t="shared" si="71"/>
        <v>0</v>
      </c>
      <c r="U65" s="54">
        <f t="shared" si="72"/>
        <v>0</v>
      </c>
      <c r="V65" s="54">
        <f t="shared" si="73"/>
        <v>0</v>
      </c>
      <c r="W65" s="54">
        <f t="shared" si="74"/>
        <v>0</v>
      </c>
      <c r="X65" s="54">
        <f t="shared" si="58"/>
        <v>37815.126050420171</v>
      </c>
      <c r="Y65" s="134" t="s">
        <v>83</v>
      </c>
      <c r="Z65" s="143" t="s">
        <v>313</v>
      </c>
      <c r="AA65" s="143" t="s">
        <v>306</v>
      </c>
    </row>
    <row r="66" spans="1:27" ht="34.5" customHeight="1" thickBot="1" x14ac:dyDescent="0.25">
      <c r="A66" s="45">
        <v>39</v>
      </c>
      <c r="B66" s="41" t="s">
        <v>124</v>
      </c>
      <c r="C66" s="67" t="s">
        <v>163</v>
      </c>
      <c r="D66" s="158" t="s">
        <v>328</v>
      </c>
      <c r="E66" s="189" t="s">
        <v>331</v>
      </c>
      <c r="F66" s="52"/>
      <c r="G66" s="52"/>
      <c r="H66" s="52">
        <v>3000</v>
      </c>
      <c r="I66" s="52"/>
      <c r="J66" s="52"/>
      <c r="K66" s="52"/>
      <c r="L66" s="52"/>
      <c r="M66" s="52"/>
      <c r="N66" s="52"/>
      <c r="O66" s="54">
        <f t="shared" si="75"/>
        <v>0</v>
      </c>
      <c r="P66" s="54">
        <f t="shared" si="67"/>
        <v>0</v>
      </c>
      <c r="Q66" s="54">
        <f t="shared" si="68"/>
        <v>2521.0084033613448</v>
      </c>
      <c r="R66" s="54">
        <f t="shared" si="69"/>
        <v>0</v>
      </c>
      <c r="S66" s="54">
        <f t="shared" si="70"/>
        <v>0</v>
      </c>
      <c r="T66" s="54">
        <f t="shared" si="71"/>
        <v>0</v>
      </c>
      <c r="U66" s="54">
        <f t="shared" si="72"/>
        <v>0</v>
      </c>
      <c r="V66" s="54">
        <f t="shared" si="73"/>
        <v>0</v>
      </c>
      <c r="W66" s="54">
        <f t="shared" si="74"/>
        <v>0</v>
      </c>
      <c r="X66" s="54">
        <f t="shared" si="58"/>
        <v>2521.0084033613448</v>
      </c>
      <c r="Y66" s="134" t="s">
        <v>83</v>
      </c>
      <c r="Z66" s="143" t="s">
        <v>313</v>
      </c>
      <c r="AA66" s="143" t="s">
        <v>306</v>
      </c>
    </row>
    <row r="67" spans="1:27" ht="42" customHeight="1" thickBot="1" x14ac:dyDescent="0.25">
      <c r="A67" s="97">
        <v>40</v>
      </c>
      <c r="B67" s="41" t="s">
        <v>124</v>
      </c>
      <c r="C67" s="67" t="s">
        <v>166</v>
      </c>
      <c r="D67" s="158" t="s">
        <v>150</v>
      </c>
      <c r="E67" s="130" t="s">
        <v>151</v>
      </c>
      <c r="F67" s="52">
        <v>50000</v>
      </c>
      <c r="G67" s="52"/>
      <c r="H67" s="52"/>
      <c r="I67" s="52"/>
      <c r="J67" s="52"/>
      <c r="K67" s="52"/>
      <c r="L67" s="52"/>
      <c r="M67" s="52"/>
      <c r="N67" s="52"/>
      <c r="O67" s="54">
        <f>F67</f>
        <v>50000</v>
      </c>
      <c r="P67" s="54">
        <f t="shared" ref="P67:P78" si="76">G67/1.19</f>
        <v>0</v>
      </c>
      <c r="Q67" s="54">
        <f t="shared" ref="Q67:Q78" si="77">H67/1.19</f>
        <v>0</v>
      </c>
      <c r="R67" s="54">
        <f t="shared" ref="R67:R78" si="78">I67/1.19</f>
        <v>0</v>
      </c>
      <c r="S67" s="54">
        <f t="shared" ref="S67:S78" si="79">J67/1.19</f>
        <v>0</v>
      </c>
      <c r="T67" s="54">
        <f t="shared" ref="T67:T78" si="80">K67/1.19</f>
        <v>0</v>
      </c>
      <c r="U67" s="54">
        <f t="shared" ref="U67:U78" si="81">L67/1.19</f>
        <v>0</v>
      </c>
      <c r="V67" s="54">
        <f t="shared" ref="V67:V78" si="82">M67/1.19</f>
        <v>0</v>
      </c>
      <c r="W67" s="54">
        <f t="shared" ref="W67:W78" si="83">N67/1.19</f>
        <v>0</v>
      </c>
      <c r="X67" s="54">
        <f t="shared" si="58"/>
        <v>50000</v>
      </c>
      <c r="Y67" s="134" t="s">
        <v>83</v>
      </c>
      <c r="Z67" s="144" t="s">
        <v>303</v>
      </c>
      <c r="AA67" s="144" t="s">
        <v>309</v>
      </c>
    </row>
    <row r="68" spans="1:27" ht="191.25" customHeight="1" thickBot="1" x14ac:dyDescent="0.25">
      <c r="A68" s="215">
        <v>41</v>
      </c>
      <c r="B68" s="41" t="s">
        <v>124</v>
      </c>
      <c r="C68" s="67" t="s">
        <v>169</v>
      </c>
      <c r="D68" s="155" t="s">
        <v>153</v>
      </c>
      <c r="E68" s="130" t="s">
        <v>154</v>
      </c>
      <c r="F68" s="52">
        <v>30000</v>
      </c>
      <c r="G68" s="52"/>
      <c r="H68" s="52"/>
      <c r="I68" s="52"/>
      <c r="J68" s="52"/>
      <c r="K68" s="52"/>
      <c r="L68" s="52"/>
      <c r="M68" s="52"/>
      <c r="N68" s="52"/>
      <c r="O68" s="54">
        <f t="shared" si="75"/>
        <v>25210.084033613446</v>
      </c>
      <c r="P68" s="54">
        <f t="shared" si="76"/>
        <v>0</v>
      </c>
      <c r="Q68" s="54">
        <f t="shared" si="77"/>
        <v>0</v>
      </c>
      <c r="R68" s="54">
        <f t="shared" si="78"/>
        <v>0</v>
      </c>
      <c r="S68" s="54">
        <f t="shared" si="79"/>
        <v>0</v>
      </c>
      <c r="T68" s="54">
        <f t="shared" si="80"/>
        <v>0</v>
      </c>
      <c r="U68" s="54">
        <f t="shared" si="81"/>
        <v>0</v>
      </c>
      <c r="V68" s="54">
        <f t="shared" si="82"/>
        <v>0</v>
      </c>
      <c r="W68" s="54">
        <f t="shared" si="83"/>
        <v>0</v>
      </c>
      <c r="X68" s="54">
        <f t="shared" si="58"/>
        <v>25210.084033613446</v>
      </c>
      <c r="Y68" s="134" t="s">
        <v>83</v>
      </c>
      <c r="Z68" s="143" t="s">
        <v>309</v>
      </c>
      <c r="AA68" s="143" t="s">
        <v>307</v>
      </c>
    </row>
    <row r="69" spans="1:27" ht="96.75" customHeight="1" thickBot="1" x14ac:dyDescent="0.25">
      <c r="A69" s="45">
        <v>42</v>
      </c>
      <c r="B69" s="41" t="s">
        <v>124</v>
      </c>
      <c r="C69" s="67" t="s">
        <v>172</v>
      </c>
      <c r="D69" s="155" t="s">
        <v>251</v>
      </c>
      <c r="E69" s="130" t="s">
        <v>156</v>
      </c>
      <c r="F69" s="52">
        <v>10000</v>
      </c>
      <c r="G69" s="52"/>
      <c r="H69" s="52">
        <v>25000</v>
      </c>
      <c r="I69" s="52"/>
      <c r="J69" s="52">
        <v>2000</v>
      </c>
      <c r="K69" s="52"/>
      <c r="L69" s="52"/>
      <c r="M69" s="52"/>
      <c r="N69" s="52"/>
      <c r="O69" s="54">
        <f t="shared" si="75"/>
        <v>8403.361344537816</v>
      </c>
      <c r="P69" s="54">
        <f t="shared" si="76"/>
        <v>0</v>
      </c>
      <c r="Q69" s="54">
        <f t="shared" si="77"/>
        <v>21008.403361344539</v>
      </c>
      <c r="R69" s="54">
        <f t="shared" si="78"/>
        <v>0</v>
      </c>
      <c r="S69" s="54">
        <f t="shared" si="79"/>
        <v>1680.6722689075632</v>
      </c>
      <c r="T69" s="54">
        <f t="shared" si="80"/>
        <v>0</v>
      </c>
      <c r="U69" s="54">
        <f t="shared" si="81"/>
        <v>0</v>
      </c>
      <c r="V69" s="54">
        <f t="shared" si="82"/>
        <v>0</v>
      </c>
      <c r="W69" s="54">
        <f t="shared" si="83"/>
        <v>0</v>
      </c>
      <c r="X69" s="54">
        <f t="shared" si="58"/>
        <v>31092.436974789918</v>
      </c>
      <c r="Y69" s="134" t="s">
        <v>83</v>
      </c>
      <c r="Z69" s="144" t="s">
        <v>303</v>
      </c>
      <c r="AA69" s="144" t="s">
        <v>309</v>
      </c>
    </row>
    <row r="70" spans="1:27" ht="160.9" customHeight="1" thickBot="1" x14ac:dyDescent="0.25">
      <c r="A70" s="45">
        <v>43</v>
      </c>
      <c r="B70" s="41" t="s">
        <v>124</v>
      </c>
      <c r="C70" s="67" t="s">
        <v>174</v>
      </c>
      <c r="D70" s="155" t="s">
        <v>158</v>
      </c>
      <c r="E70" s="130" t="s">
        <v>159</v>
      </c>
      <c r="F70" s="52">
        <v>20000</v>
      </c>
      <c r="G70" s="52">
        <v>44500</v>
      </c>
      <c r="H70" s="52">
        <v>25000</v>
      </c>
      <c r="I70" s="52"/>
      <c r="J70" s="52">
        <v>2500</v>
      </c>
      <c r="K70" s="52"/>
      <c r="L70" s="52">
        <v>2000</v>
      </c>
      <c r="M70" s="52"/>
      <c r="N70" s="52"/>
      <c r="O70" s="54">
        <f t="shared" si="75"/>
        <v>16806.722689075632</v>
      </c>
      <c r="P70" s="54">
        <f t="shared" si="76"/>
        <v>37394.957983193279</v>
      </c>
      <c r="Q70" s="54">
        <f t="shared" si="77"/>
        <v>21008.403361344539</v>
      </c>
      <c r="R70" s="54">
        <f t="shared" si="78"/>
        <v>0</v>
      </c>
      <c r="S70" s="54">
        <f t="shared" si="79"/>
        <v>2100.840336134454</v>
      </c>
      <c r="T70" s="54">
        <f t="shared" si="80"/>
        <v>0</v>
      </c>
      <c r="U70" s="54">
        <f t="shared" si="81"/>
        <v>1680.6722689075632</v>
      </c>
      <c r="V70" s="54">
        <f t="shared" si="82"/>
        <v>0</v>
      </c>
      <c r="W70" s="54">
        <f t="shared" si="83"/>
        <v>0</v>
      </c>
      <c r="X70" s="54">
        <f t="shared" si="58"/>
        <v>78991.596638655465</v>
      </c>
      <c r="Y70" s="134" t="s">
        <v>83</v>
      </c>
      <c r="Z70" s="144" t="s">
        <v>303</v>
      </c>
      <c r="AA70" s="144" t="s">
        <v>309</v>
      </c>
    </row>
    <row r="71" spans="1:27" ht="31.5" customHeight="1" thickBot="1" x14ac:dyDescent="0.25">
      <c r="A71" s="45">
        <v>44</v>
      </c>
      <c r="B71" s="41" t="s">
        <v>124</v>
      </c>
      <c r="C71" s="67" t="s">
        <v>176</v>
      </c>
      <c r="D71" s="155" t="s">
        <v>161</v>
      </c>
      <c r="E71" s="161" t="s">
        <v>162</v>
      </c>
      <c r="F71" s="52">
        <v>2000</v>
      </c>
      <c r="G71" s="52">
        <v>1500</v>
      </c>
      <c r="H71" s="52">
        <v>2500</v>
      </c>
      <c r="I71" s="52"/>
      <c r="J71" s="52"/>
      <c r="K71" s="52"/>
      <c r="L71" s="52"/>
      <c r="M71" s="52"/>
      <c r="N71" s="52"/>
      <c r="O71" s="54">
        <f t="shared" si="75"/>
        <v>1680.6722689075632</v>
      </c>
      <c r="P71" s="54">
        <f t="shared" si="76"/>
        <v>1260.5042016806724</v>
      </c>
      <c r="Q71" s="54">
        <f t="shared" si="77"/>
        <v>2100.840336134454</v>
      </c>
      <c r="R71" s="54">
        <f t="shared" si="78"/>
        <v>0</v>
      </c>
      <c r="S71" s="54">
        <f t="shared" si="79"/>
        <v>0</v>
      </c>
      <c r="T71" s="54">
        <f t="shared" si="80"/>
        <v>0</v>
      </c>
      <c r="U71" s="54">
        <f t="shared" si="81"/>
        <v>0</v>
      </c>
      <c r="V71" s="54">
        <f t="shared" si="82"/>
        <v>0</v>
      </c>
      <c r="W71" s="54">
        <f t="shared" si="83"/>
        <v>0</v>
      </c>
      <c r="X71" s="54">
        <f t="shared" si="58"/>
        <v>5042.0168067226896</v>
      </c>
      <c r="Y71" s="134" t="s">
        <v>83</v>
      </c>
      <c r="Z71" s="144" t="s">
        <v>303</v>
      </c>
      <c r="AA71" s="144" t="s">
        <v>309</v>
      </c>
    </row>
    <row r="72" spans="1:27" ht="78.75" customHeight="1" thickBot="1" x14ac:dyDescent="0.25">
      <c r="A72" s="97">
        <v>45</v>
      </c>
      <c r="B72" s="41" t="s">
        <v>124</v>
      </c>
      <c r="C72" s="67" t="s">
        <v>177</v>
      </c>
      <c r="D72" s="155" t="s">
        <v>164</v>
      </c>
      <c r="E72" s="130" t="s">
        <v>165</v>
      </c>
      <c r="F72" s="52">
        <v>35000</v>
      </c>
      <c r="G72" s="52">
        <v>1000</v>
      </c>
      <c r="H72" s="52">
        <v>6000</v>
      </c>
      <c r="I72" s="52"/>
      <c r="J72" s="52"/>
      <c r="K72" s="52"/>
      <c r="L72" s="52"/>
      <c r="M72" s="52"/>
      <c r="N72" s="52"/>
      <c r="O72" s="54">
        <f t="shared" si="75"/>
        <v>29411.764705882353</v>
      </c>
      <c r="P72" s="54">
        <f t="shared" si="76"/>
        <v>840.3361344537816</v>
      </c>
      <c r="Q72" s="54">
        <f t="shared" si="77"/>
        <v>5042.0168067226896</v>
      </c>
      <c r="R72" s="54">
        <f t="shared" si="78"/>
        <v>0</v>
      </c>
      <c r="S72" s="54">
        <f t="shared" si="79"/>
        <v>0</v>
      </c>
      <c r="T72" s="54">
        <f t="shared" si="80"/>
        <v>0</v>
      </c>
      <c r="U72" s="54">
        <f t="shared" si="81"/>
        <v>0</v>
      </c>
      <c r="V72" s="54">
        <f t="shared" si="82"/>
        <v>0</v>
      </c>
      <c r="W72" s="54">
        <f t="shared" si="83"/>
        <v>0</v>
      </c>
      <c r="X72" s="54">
        <f t="shared" si="58"/>
        <v>35294.117647058825</v>
      </c>
      <c r="Y72" s="134" t="s">
        <v>83</v>
      </c>
      <c r="Z72" s="144" t="s">
        <v>303</v>
      </c>
      <c r="AA72" s="144" t="s">
        <v>309</v>
      </c>
    </row>
    <row r="73" spans="1:27" ht="81.75" customHeight="1" thickBot="1" x14ac:dyDescent="0.25">
      <c r="A73" s="215">
        <v>46</v>
      </c>
      <c r="B73" s="41" t="s">
        <v>124</v>
      </c>
      <c r="C73" s="67" t="s">
        <v>180</v>
      </c>
      <c r="D73" s="155" t="s">
        <v>167</v>
      </c>
      <c r="E73" s="130" t="s">
        <v>168</v>
      </c>
      <c r="F73" s="52">
        <v>15000</v>
      </c>
      <c r="G73" s="52"/>
      <c r="H73" s="52">
        <v>5000</v>
      </c>
      <c r="I73" s="52"/>
      <c r="J73" s="52"/>
      <c r="K73" s="52"/>
      <c r="L73" s="52"/>
      <c r="M73" s="52"/>
      <c r="N73" s="52"/>
      <c r="O73" s="54">
        <f t="shared" si="75"/>
        <v>12605.042016806723</v>
      </c>
      <c r="P73" s="54">
        <f t="shared" si="76"/>
        <v>0</v>
      </c>
      <c r="Q73" s="54">
        <f t="shared" si="77"/>
        <v>4201.680672268908</v>
      </c>
      <c r="R73" s="54">
        <f t="shared" si="78"/>
        <v>0</v>
      </c>
      <c r="S73" s="54">
        <f t="shared" si="79"/>
        <v>0</v>
      </c>
      <c r="T73" s="54">
        <f t="shared" si="80"/>
        <v>0</v>
      </c>
      <c r="U73" s="54">
        <f t="shared" si="81"/>
        <v>0</v>
      </c>
      <c r="V73" s="54">
        <f t="shared" si="82"/>
        <v>0</v>
      </c>
      <c r="W73" s="54">
        <f t="shared" si="83"/>
        <v>0</v>
      </c>
      <c r="X73" s="54">
        <f t="shared" si="58"/>
        <v>16806.722689075632</v>
      </c>
      <c r="Y73" s="134" t="s">
        <v>83</v>
      </c>
      <c r="Z73" s="143" t="s">
        <v>303</v>
      </c>
      <c r="AA73" s="144" t="s">
        <v>309</v>
      </c>
    </row>
    <row r="74" spans="1:27" ht="47.25" customHeight="1" thickBot="1" x14ac:dyDescent="0.25">
      <c r="A74" s="45">
        <v>47</v>
      </c>
      <c r="B74" s="41" t="s">
        <v>124</v>
      </c>
      <c r="C74" s="67" t="s">
        <v>182</v>
      </c>
      <c r="D74" s="72" t="s">
        <v>170</v>
      </c>
      <c r="E74" s="130" t="s">
        <v>171</v>
      </c>
      <c r="F74" s="52">
        <v>4000</v>
      </c>
      <c r="G74" s="52">
        <v>1000</v>
      </c>
      <c r="H74" s="52">
        <v>2000</v>
      </c>
      <c r="I74" s="52">
        <v>300</v>
      </c>
      <c r="J74" s="52">
        <v>200</v>
      </c>
      <c r="K74" s="52">
        <v>500</v>
      </c>
      <c r="L74" s="52">
        <v>300</v>
      </c>
      <c r="M74" s="52"/>
      <c r="N74" s="52"/>
      <c r="O74" s="54">
        <f t="shared" si="75"/>
        <v>3361.3445378151264</v>
      </c>
      <c r="P74" s="54">
        <f t="shared" si="76"/>
        <v>840.3361344537816</v>
      </c>
      <c r="Q74" s="54">
        <f t="shared" si="77"/>
        <v>1680.6722689075632</v>
      </c>
      <c r="R74" s="54">
        <f t="shared" si="78"/>
        <v>252.10084033613447</v>
      </c>
      <c r="S74" s="54">
        <f t="shared" si="79"/>
        <v>168.0672268907563</v>
      </c>
      <c r="T74" s="54">
        <f t="shared" si="80"/>
        <v>420.1680672268908</v>
      </c>
      <c r="U74" s="54">
        <f t="shared" si="81"/>
        <v>252.10084033613447</v>
      </c>
      <c r="V74" s="54">
        <f t="shared" si="82"/>
        <v>0</v>
      </c>
      <c r="W74" s="54">
        <f t="shared" si="83"/>
        <v>0</v>
      </c>
      <c r="X74" s="54">
        <f t="shared" si="58"/>
        <v>6974.7899159663875</v>
      </c>
      <c r="Y74" s="134" t="s">
        <v>83</v>
      </c>
      <c r="Z74" s="143" t="s">
        <v>307</v>
      </c>
      <c r="AA74" s="135" t="s">
        <v>308</v>
      </c>
    </row>
    <row r="75" spans="1:27" ht="65.25" customHeight="1" thickBot="1" x14ac:dyDescent="0.25">
      <c r="A75" s="45">
        <v>48</v>
      </c>
      <c r="B75" s="41" t="s">
        <v>124</v>
      </c>
      <c r="C75" s="67" t="s">
        <v>184</v>
      </c>
      <c r="D75" s="155" t="s">
        <v>329</v>
      </c>
      <c r="E75" s="130" t="s">
        <v>171</v>
      </c>
      <c r="F75" s="52">
        <v>6000</v>
      </c>
      <c r="G75" s="52">
        <v>1500</v>
      </c>
      <c r="H75" s="52">
        <v>3000</v>
      </c>
      <c r="I75" s="52"/>
      <c r="J75" s="52">
        <v>200</v>
      </c>
      <c r="K75" s="52"/>
      <c r="L75" s="52">
        <v>200</v>
      </c>
      <c r="M75" s="52"/>
      <c r="N75" s="52"/>
      <c r="O75" s="54">
        <f t="shared" si="75"/>
        <v>5042.0168067226896</v>
      </c>
      <c r="P75" s="54">
        <f t="shared" si="76"/>
        <v>1260.5042016806724</v>
      </c>
      <c r="Q75" s="54">
        <f t="shared" si="77"/>
        <v>2521.0084033613448</v>
      </c>
      <c r="R75" s="54">
        <f t="shared" si="78"/>
        <v>0</v>
      </c>
      <c r="S75" s="54">
        <f t="shared" si="79"/>
        <v>168.0672268907563</v>
      </c>
      <c r="T75" s="54">
        <f t="shared" si="80"/>
        <v>0</v>
      </c>
      <c r="U75" s="54">
        <f t="shared" si="81"/>
        <v>168.0672268907563</v>
      </c>
      <c r="V75" s="54">
        <f t="shared" si="82"/>
        <v>0</v>
      </c>
      <c r="W75" s="54">
        <f t="shared" si="83"/>
        <v>0</v>
      </c>
      <c r="X75" s="54">
        <f t="shared" si="58"/>
        <v>9159.6638655462193</v>
      </c>
      <c r="Y75" s="134" t="s">
        <v>83</v>
      </c>
      <c r="Z75" s="143" t="s">
        <v>313</v>
      </c>
      <c r="AA75" s="143" t="s">
        <v>306</v>
      </c>
    </row>
    <row r="76" spans="1:27" ht="34.5" customHeight="1" thickBot="1" x14ac:dyDescent="0.25">
      <c r="A76" s="45">
        <v>49</v>
      </c>
      <c r="B76" s="41" t="s">
        <v>124</v>
      </c>
      <c r="C76" s="67" t="s">
        <v>263</v>
      </c>
      <c r="D76" s="155" t="s">
        <v>252</v>
      </c>
      <c r="E76" s="214" t="s">
        <v>254</v>
      </c>
      <c r="F76" s="52">
        <v>3000</v>
      </c>
      <c r="G76" s="52"/>
      <c r="H76" s="52"/>
      <c r="I76" s="52"/>
      <c r="J76" s="52"/>
      <c r="K76" s="52"/>
      <c r="L76" s="52"/>
      <c r="M76" s="52"/>
      <c r="N76" s="52"/>
      <c r="O76" s="54">
        <f t="shared" si="75"/>
        <v>2521.0084033613448</v>
      </c>
      <c r="P76" s="54">
        <f t="shared" si="76"/>
        <v>0</v>
      </c>
      <c r="Q76" s="54">
        <f t="shared" si="77"/>
        <v>0</v>
      </c>
      <c r="R76" s="54">
        <f t="shared" si="78"/>
        <v>0</v>
      </c>
      <c r="S76" s="54">
        <f t="shared" si="79"/>
        <v>0</v>
      </c>
      <c r="T76" s="54">
        <f t="shared" si="80"/>
        <v>0</v>
      </c>
      <c r="U76" s="54">
        <f t="shared" si="81"/>
        <v>0</v>
      </c>
      <c r="V76" s="54">
        <f t="shared" si="82"/>
        <v>0</v>
      </c>
      <c r="W76" s="54">
        <f t="shared" si="83"/>
        <v>0</v>
      </c>
      <c r="X76" s="54">
        <f t="shared" si="58"/>
        <v>2521.0084033613448</v>
      </c>
      <c r="Y76" s="134" t="s">
        <v>83</v>
      </c>
      <c r="Z76" s="143" t="s">
        <v>313</v>
      </c>
      <c r="AA76" s="143" t="s">
        <v>306</v>
      </c>
    </row>
    <row r="77" spans="1:27" ht="65.25" customHeight="1" thickBot="1" x14ac:dyDescent="0.25">
      <c r="A77" s="45">
        <v>50</v>
      </c>
      <c r="B77" s="41" t="s">
        <v>124</v>
      </c>
      <c r="C77" s="67" t="s">
        <v>264</v>
      </c>
      <c r="D77" s="155" t="s">
        <v>253</v>
      </c>
      <c r="E77" s="189" t="s">
        <v>332</v>
      </c>
      <c r="F77" s="52">
        <v>2000</v>
      </c>
      <c r="G77" s="52"/>
      <c r="H77" s="52"/>
      <c r="I77" s="52"/>
      <c r="J77" s="52"/>
      <c r="K77" s="52"/>
      <c r="L77" s="52"/>
      <c r="M77" s="52"/>
      <c r="N77" s="52"/>
      <c r="O77" s="54">
        <f t="shared" si="75"/>
        <v>1680.6722689075632</v>
      </c>
      <c r="P77" s="54">
        <f t="shared" si="76"/>
        <v>0</v>
      </c>
      <c r="Q77" s="54">
        <f t="shared" si="77"/>
        <v>0</v>
      </c>
      <c r="R77" s="54">
        <f t="shared" si="78"/>
        <v>0</v>
      </c>
      <c r="S77" s="54">
        <f t="shared" si="79"/>
        <v>0</v>
      </c>
      <c r="T77" s="54">
        <f t="shared" si="80"/>
        <v>0</v>
      </c>
      <c r="U77" s="54">
        <f t="shared" si="81"/>
        <v>0</v>
      </c>
      <c r="V77" s="54">
        <f t="shared" si="82"/>
        <v>0</v>
      </c>
      <c r="W77" s="54">
        <f t="shared" si="83"/>
        <v>0</v>
      </c>
      <c r="X77" s="54">
        <f t="shared" si="58"/>
        <v>1680.6722689075632</v>
      </c>
      <c r="Y77" s="134" t="s">
        <v>83</v>
      </c>
      <c r="Z77" s="143" t="s">
        <v>313</v>
      </c>
      <c r="AA77" s="143" t="s">
        <v>306</v>
      </c>
    </row>
    <row r="78" spans="1:27" ht="39" customHeight="1" thickBot="1" x14ac:dyDescent="0.25">
      <c r="A78" s="45">
        <v>51</v>
      </c>
      <c r="B78" s="41"/>
      <c r="C78" s="67"/>
      <c r="D78" s="155" t="s">
        <v>185</v>
      </c>
      <c r="E78" s="310"/>
      <c r="F78" s="52">
        <v>4900</v>
      </c>
      <c r="G78" s="52"/>
      <c r="H78" s="52">
        <v>5000</v>
      </c>
      <c r="I78" s="52">
        <v>200</v>
      </c>
      <c r="J78" s="52">
        <v>600</v>
      </c>
      <c r="K78" s="52">
        <v>1000</v>
      </c>
      <c r="L78" s="52"/>
      <c r="M78" s="52"/>
      <c r="N78" s="52"/>
      <c r="O78" s="54">
        <f t="shared" si="75"/>
        <v>4117.6470588235297</v>
      </c>
      <c r="P78" s="54">
        <f t="shared" si="76"/>
        <v>0</v>
      </c>
      <c r="Q78" s="54">
        <f t="shared" si="77"/>
        <v>4201.680672268908</v>
      </c>
      <c r="R78" s="54">
        <f t="shared" si="78"/>
        <v>168.0672268907563</v>
      </c>
      <c r="S78" s="54">
        <f t="shared" si="79"/>
        <v>504.20168067226894</v>
      </c>
      <c r="T78" s="54">
        <f t="shared" si="80"/>
        <v>840.3361344537816</v>
      </c>
      <c r="U78" s="54">
        <f t="shared" si="81"/>
        <v>0</v>
      </c>
      <c r="V78" s="54">
        <f t="shared" si="82"/>
        <v>0</v>
      </c>
      <c r="W78" s="54">
        <f t="shared" si="83"/>
        <v>0</v>
      </c>
      <c r="X78" s="54">
        <f t="shared" si="58"/>
        <v>9831.9327731092453</v>
      </c>
      <c r="Y78" s="134" t="s">
        <v>83</v>
      </c>
      <c r="Z78" s="143" t="s">
        <v>313</v>
      </c>
      <c r="AA78" s="143" t="s">
        <v>392</v>
      </c>
    </row>
    <row r="79" spans="1:27" ht="26.25" customHeight="1" thickBot="1" x14ac:dyDescent="0.25">
      <c r="A79" s="45">
        <v>52</v>
      </c>
      <c r="B79" s="41"/>
      <c r="C79" s="67"/>
      <c r="D79" s="155" t="s">
        <v>186</v>
      </c>
      <c r="E79" s="281"/>
      <c r="F79" s="52">
        <f>SUM(F54:F78)</f>
        <v>614000</v>
      </c>
      <c r="G79" s="52">
        <f t="shared" ref="G79:L79" si="84">SUM(G54:G78)</f>
        <v>84000</v>
      </c>
      <c r="H79" s="52">
        <f t="shared" si="84"/>
        <v>134000</v>
      </c>
      <c r="I79" s="52">
        <f t="shared" si="84"/>
        <v>12000</v>
      </c>
      <c r="J79" s="52">
        <f t="shared" si="84"/>
        <v>10000</v>
      </c>
      <c r="K79" s="52">
        <f t="shared" si="84"/>
        <v>16000</v>
      </c>
      <c r="L79" s="52">
        <f t="shared" si="84"/>
        <v>9000</v>
      </c>
      <c r="M79" s="52"/>
      <c r="N79" s="52"/>
      <c r="O79" s="54">
        <f>SUM(O54:O78)</f>
        <v>523949.57983193273</v>
      </c>
      <c r="P79" s="54">
        <f t="shared" ref="P79:W79" si="85">SUM(P54:P78)</f>
        <v>70588.23529411765</v>
      </c>
      <c r="Q79" s="54">
        <f t="shared" si="85"/>
        <v>112605.04201680672</v>
      </c>
      <c r="R79" s="54">
        <f t="shared" si="85"/>
        <v>10084.033613445379</v>
      </c>
      <c r="S79" s="54">
        <f t="shared" si="85"/>
        <v>8403.361344537816</v>
      </c>
      <c r="T79" s="54">
        <f t="shared" si="85"/>
        <v>13445.378151260506</v>
      </c>
      <c r="U79" s="54">
        <f t="shared" si="85"/>
        <v>7563.0252100840344</v>
      </c>
      <c r="V79" s="54">
        <f t="shared" si="85"/>
        <v>0</v>
      </c>
      <c r="W79" s="54">
        <f t="shared" si="85"/>
        <v>0</v>
      </c>
      <c r="X79" s="54">
        <f t="shared" si="58"/>
        <v>746638.6554621848</v>
      </c>
      <c r="Y79" s="134"/>
      <c r="Z79" s="143"/>
      <c r="AA79" s="135"/>
    </row>
    <row r="80" spans="1:27" ht="32.25" thickBot="1" x14ac:dyDescent="0.25">
      <c r="A80" s="45">
        <v>53</v>
      </c>
      <c r="B80" s="41" t="s">
        <v>124</v>
      </c>
      <c r="C80" s="67" t="s">
        <v>399</v>
      </c>
      <c r="D80" s="155" t="s">
        <v>178</v>
      </c>
      <c r="E80" s="130" t="s">
        <v>179</v>
      </c>
      <c r="F80" s="52"/>
      <c r="G80" s="52"/>
      <c r="H80" s="52">
        <v>9000</v>
      </c>
      <c r="I80" s="52"/>
      <c r="J80" s="52"/>
      <c r="K80" s="52"/>
      <c r="L80" s="52"/>
      <c r="M80" s="52"/>
      <c r="N80" s="52"/>
      <c r="O80" s="54">
        <f>F80/1.19</f>
        <v>0</v>
      </c>
      <c r="P80" s="54">
        <f t="shared" ref="P80:W80" si="86">G80/1.19</f>
        <v>0</v>
      </c>
      <c r="Q80" s="54">
        <f t="shared" si="86"/>
        <v>7563.0252100840344</v>
      </c>
      <c r="R80" s="54">
        <f t="shared" si="86"/>
        <v>0</v>
      </c>
      <c r="S80" s="54">
        <f t="shared" si="86"/>
        <v>0</v>
      </c>
      <c r="T80" s="54">
        <f t="shared" si="86"/>
        <v>0</v>
      </c>
      <c r="U80" s="54">
        <f t="shared" si="86"/>
        <v>0</v>
      </c>
      <c r="V80" s="54">
        <f t="shared" si="86"/>
        <v>0</v>
      </c>
      <c r="W80" s="54">
        <f t="shared" si="86"/>
        <v>0</v>
      </c>
      <c r="X80" s="54">
        <f>SUM(P80:W80)</f>
        <v>7563.0252100840344</v>
      </c>
      <c r="Y80" s="134" t="s">
        <v>83</v>
      </c>
      <c r="Z80" s="138" t="s">
        <v>303</v>
      </c>
      <c r="AA80" s="135" t="s">
        <v>309</v>
      </c>
    </row>
    <row r="81" spans="1:27" ht="25.5" customHeight="1" thickBot="1" x14ac:dyDescent="0.25">
      <c r="A81" s="45">
        <v>54</v>
      </c>
      <c r="B81" s="41"/>
      <c r="C81" s="45"/>
      <c r="D81" s="72" t="s">
        <v>388</v>
      </c>
      <c r="E81" s="130"/>
      <c r="F81" s="299"/>
      <c r="G81" s="153"/>
      <c r="H81" s="153">
        <f>SUM(H80)</f>
        <v>9000</v>
      </c>
      <c r="I81" s="153"/>
      <c r="J81" s="153"/>
      <c r="K81" s="153"/>
      <c r="L81" s="153"/>
      <c r="M81" s="153"/>
      <c r="N81" s="153"/>
      <c r="O81" s="54">
        <f t="shared" ref="O81:W81" si="87">SUM(O80)</f>
        <v>0</v>
      </c>
      <c r="P81" s="54">
        <f t="shared" si="87"/>
        <v>0</v>
      </c>
      <c r="Q81" s="54">
        <f t="shared" si="87"/>
        <v>7563.0252100840344</v>
      </c>
      <c r="R81" s="54">
        <f t="shared" si="87"/>
        <v>0</v>
      </c>
      <c r="S81" s="54">
        <f t="shared" si="87"/>
        <v>0</v>
      </c>
      <c r="T81" s="54">
        <f t="shared" si="87"/>
        <v>0</v>
      </c>
      <c r="U81" s="54">
        <f t="shared" si="87"/>
        <v>0</v>
      </c>
      <c r="V81" s="54">
        <f t="shared" si="87"/>
        <v>0</v>
      </c>
      <c r="W81" s="54">
        <f t="shared" si="87"/>
        <v>0</v>
      </c>
      <c r="X81" s="54">
        <f>SUM(P81:W81)</f>
        <v>7563.0252100840344</v>
      </c>
      <c r="Y81" s="139"/>
      <c r="Z81" s="137"/>
      <c r="AA81" s="133"/>
    </row>
    <row r="82" spans="1:27" ht="25.5" customHeight="1" thickBot="1" x14ac:dyDescent="0.25">
      <c r="A82" s="45">
        <v>55</v>
      </c>
      <c r="B82" s="41"/>
      <c r="C82" s="45"/>
      <c r="D82" s="97" t="s">
        <v>187</v>
      </c>
      <c r="E82" s="130"/>
      <c r="F82" s="153">
        <f>F53+F79+F81</f>
        <v>721000</v>
      </c>
      <c r="G82" s="153">
        <f t="shared" ref="G82:M82" si="88">G53+G79+G81</f>
        <v>107000</v>
      </c>
      <c r="H82" s="153">
        <f t="shared" si="88"/>
        <v>246000</v>
      </c>
      <c r="I82" s="153">
        <f t="shared" si="88"/>
        <v>17000</v>
      </c>
      <c r="J82" s="153">
        <f t="shared" si="88"/>
        <v>16000</v>
      </c>
      <c r="K82" s="153">
        <f t="shared" si="88"/>
        <v>24000</v>
      </c>
      <c r="L82" s="153">
        <f t="shared" si="88"/>
        <v>16000</v>
      </c>
      <c r="M82" s="153">
        <f t="shared" si="88"/>
        <v>0</v>
      </c>
      <c r="N82" s="153"/>
      <c r="O82" s="54">
        <f>O53+O79+O81</f>
        <v>613865.54621848732</v>
      </c>
      <c r="P82" s="54">
        <f t="shared" ref="P82:W82" si="89">P53+P79+P81</f>
        <v>89915.966386554617</v>
      </c>
      <c r="Q82" s="54">
        <f t="shared" si="89"/>
        <v>206722.68907563027</v>
      </c>
      <c r="R82" s="54">
        <f t="shared" si="89"/>
        <v>14285.714285714286</v>
      </c>
      <c r="S82" s="54">
        <f t="shared" si="89"/>
        <v>13445.378151260506</v>
      </c>
      <c r="T82" s="54">
        <f t="shared" si="89"/>
        <v>20168.067226890758</v>
      </c>
      <c r="U82" s="54">
        <f t="shared" si="89"/>
        <v>13445.378151260506</v>
      </c>
      <c r="V82" s="54">
        <f t="shared" si="89"/>
        <v>0</v>
      </c>
      <c r="W82" s="54">
        <f t="shared" si="89"/>
        <v>0</v>
      </c>
      <c r="X82" s="54">
        <f>SUM(O82:W82)</f>
        <v>971848.73949579836</v>
      </c>
      <c r="Y82" s="139"/>
      <c r="Z82" s="137"/>
      <c r="AA82" s="133"/>
    </row>
    <row r="83" spans="1:27" ht="162.75" customHeight="1" thickBot="1" x14ac:dyDescent="0.25">
      <c r="A83" s="45">
        <v>56</v>
      </c>
      <c r="B83" s="59" t="s">
        <v>188</v>
      </c>
      <c r="C83" s="45">
        <v>45</v>
      </c>
      <c r="D83" s="148" t="s">
        <v>189</v>
      </c>
      <c r="E83" s="130" t="s">
        <v>59</v>
      </c>
      <c r="F83" s="52">
        <v>248000</v>
      </c>
      <c r="G83" s="52"/>
      <c r="H83" s="52"/>
      <c r="I83" s="52"/>
      <c r="J83" s="52"/>
      <c r="K83" s="52"/>
      <c r="L83" s="52"/>
      <c r="M83" s="52"/>
      <c r="N83" s="52"/>
      <c r="O83" s="54">
        <f>F83/1.19</f>
        <v>208403.36134453781</v>
      </c>
      <c r="P83" s="54">
        <f t="shared" ref="P83:W83" si="90">G83/1.19</f>
        <v>0</v>
      </c>
      <c r="Q83" s="54">
        <f t="shared" si="90"/>
        <v>0</v>
      </c>
      <c r="R83" s="54">
        <f t="shared" si="90"/>
        <v>0</v>
      </c>
      <c r="S83" s="54">
        <f t="shared" si="90"/>
        <v>0</v>
      </c>
      <c r="T83" s="54">
        <f t="shared" si="90"/>
        <v>0</v>
      </c>
      <c r="U83" s="54">
        <f t="shared" si="90"/>
        <v>0</v>
      </c>
      <c r="V83" s="54">
        <f t="shared" si="90"/>
        <v>0</v>
      </c>
      <c r="W83" s="54">
        <f t="shared" si="90"/>
        <v>0</v>
      </c>
      <c r="X83" s="54">
        <f>SUM(O83:W83)</f>
        <v>208403.36134453781</v>
      </c>
      <c r="Y83" s="134" t="s">
        <v>83</v>
      </c>
      <c r="Z83" s="138" t="s">
        <v>309</v>
      </c>
      <c r="AA83" s="135" t="s">
        <v>415</v>
      </c>
    </row>
    <row r="84" spans="1:27" ht="29.25" customHeight="1" thickBot="1" x14ac:dyDescent="0.25">
      <c r="A84" s="97">
        <v>57</v>
      </c>
      <c r="B84" s="41"/>
      <c r="C84" s="45"/>
      <c r="D84" s="41" t="s">
        <v>190</v>
      </c>
      <c r="E84" s="130"/>
      <c r="F84" s="52">
        <f>SUM(F83)</f>
        <v>248000</v>
      </c>
      <c r="G84" s="52"/>
      <c r="H84" s="52"/>
      <c r="I84" s="52"/>
      <c r="J84" s="52"/>
      <c r="K84" s="52"/>
      <c r="L84" s="52"/>
      <c r="M84" s="52"/>
      <c r="N84" s="52"/>
      <c r="O84" s="54">
        <f>F84/1.19</f>
        <v>208403.36134453781</v>
      </c>
      <c r="P84" s="54">
        <f t="shared" ref="P84:W84" si="91">SUM(P83)</f>
        <v>0</v>
      </c>
      <c r="Q84" s="54">
        <f t="shared" si="91"/>
        <v>0</v>
      </c>
      <c r="R84" s="54">
        <f t="shared" si="91"/>
        <v>0</v>
      </c>
      <c r="S84" s="54">
        <f t="shared" si="91"/>
        <v>0</v>
      </c>
      <c r="T84" s="54">
        <f t="shared" si="91"/>
        <v>0</v>
      </c>
      <c r="U84" s="54">
        <f t="shared" si="91"/>
        <v>0</v>
      </c>
      <c r="V84" s="54">
        <f t="shared" si="91"/>
        <v>0</v>
      </c>
      <c r="W84" s="54">
        <f t="shared" si="91"/>
        <v>0</v>
      </c>
      <c r="X84" s="54">
        <f>SUM(O84:W84)</f>
        <v>208403.36134453781</v>
      </c>
      <c r="Y84" s="139"/>
      <c r="Z84" s="137"/>
      <c r="AA84" s="133"/>
    </row>
    <row r="85" spans="1:27" s="162" customFormat="1" ht="42" customHeight="1" thickBot="1" x14ac:dyDescent="0.25">
      <c r="A85" s="215">
        <v>58</v>
      </c>
      <c r="B85" s="45" t="s">
        <v>191</v>
      </c>
      <c r="C85" s="45">
        <v>46</v>
      </c>
      <c r="D85" s="163" t="s">
        <v>192</v>
      </c>
      <c r="E85" s="130" t="s">
        <v>193</v>
      </c>
      <c r="F85" s="52"/>
      <c r="G85" s="52"/>
      <c r="H85" s="52">
        <v>20000</v>
      </c>
      <c r="I85" s="164"/>
      <c r="J85" s="165"/>
      <c r="K85" s="165"/>
      <c r="L85" s="164"/>
      <c r="M85" s="164"/>
      <c r="N85" s="164">
        <v>120000</v>
      </c>
      <c r="O85" s="54">
        <f>F85/1.09</f>
        <v>0</v>
      </c>
      <c r="P85" s="54">
        <f>G85/1.09</f>
        <v>0</v>
      </c>
      <c r="Q85" s="54">
        <f>H85/1.09</f>
        <v>18348.623853211007</v>
      </c>
      <c r="R85" s="54">
        <f t="shared" ref="R85:W85" si="92">I85/1.09</f>
        <v>0</v>
      </c>
      <c r="S85" s="54">
        <f t="shared" si="92"/>
        <v>0</v>
      </c>
      <c r="T85" s="54">
        <f t="shared" si="92"/>
        <v>0</v>
      </c>
      <c r="U85" s="54">
        <f t="shared" si="92"/>
        <v>0</v>
      </c>
      <c r="V85" s="54">
        <f t="shared" si="92"/>
        <v>0</v>
      </c>
      <c r="W85" s="54">
        <f t="shared" si="92"/>
        <v>110091.74311926604</v>
      </c>
      <c r="X85" s="54">
        <f>SUM(Q85:W85)</f>
        <v>128440.36697247706</v>
      </c>
      <c r="Y85" s="134" t="s">
        <v>83</v>
      </c>
      <c r="Z85" s="138" t="s">
        <v>303</v>
      </c>
      <c r="AA85" s="135" t="s">
        <v>308</v>
      </c>
    </row>
    <row r="86" spans="1:27" s="162" customFormat="1" ht="26.45" customHeight="1" thickBot="1" x14ac:dyDescent="0.25">
      <c r="A86" s="45">
        <v>59</v>
      </c>
      <c r="B86" s="45"/>
      <c r="C86" s="45"/>
      <c r="D86" s="163" t="s">
        <v>194</v>
      </c>
      <c r="E86" s="130"/>
      <c r="F86" s="52"/>
      <c r="G86" s="52"/>
      <c r="H86" s="52">
        <f>SUM(H85)</f>
        <v>20000</v>
      </c>
      <c r="I86" s="164"/>
      <c r="J86" s="165"/>
      <c r="K86" s="165"/>
      <c r="L86" s="164"/>
      <c r="M86" s="164"/>
      <c r="N86" s="164">
        <f t="shared" ref="N86:W86" si="93">SUM(N85)</f>
        <v>120000</v>
      </c>
      <c r="O86" s="54">
        <f t="shared" si="93"/>
        <v>0</v>
      </c>
      <c r="P86" s="54">
        <f t="shared" si="93"/>
        <v>0</v>
      </c>
      <c r="Q86" s="54">
        <f t="shared" si="93"/>
        <v>18348.623853211007</v>
      </c>
      <c r="R86" s="54">
        <f t="shared" si="93"/>
        <v>0</v>
      </c>
      <c r="S86" s="54">
        <f t="shared" si="93"/>
        <v>0</v>
      </c>
      <c r="T86" s="54">
        <f t="shared" si="93"/>
        <v>0</v>
      </c>
      <c r="U86" s="54">
        <f t="shared" si="93"/>
        <v>0</v>
      </c>
      <c r="V86" s="54">
        <f t="shared" si="93"/>
        <v>0</v>
      </c>
      <c r="W86" s="54">
        <f t="shared" si="93"/>
        <v>110091.74311926604</v>
      </c>
      <c r="X86" s="54">
        <f>SUM(Q86:W86)</f>
        <v>128440.36697247706</v>
      </c>
      <c r="Y86" s="134"/>
      <c r="Z86" s="138"/>
      <c r="AA86" s="135"/>
    </row>
    <row r="87" spans="1:27" s="162" customFormat="1" ht="50.25" customHeight="1" thickBot="1" x14ac:dyDescent="0.25">
      <c r="A87" s="45">
        <v>60</v>
      </c>
      <c r="B87" s="45" t="s">
        <v>195</v>
      </c>
      <c r="C87" s="45">
        <v>47</v>
      </c>
      <c r="D87" s="72" t="s">
        <v>249</v>
      </c>
      <c r="E87" s="146" t="s">
        <v>196</v>
      </c>
      <c r="F87" s="65"/>
      <c r="G87" s="65"/>
      <c r="H87" s="52"/>
      <c r="I87" s="164"/>
      <c r="J87" s="165"/>
      <c r="K87" s="165"/>
      <c r="L87" s="164"/>
      <c r="M87" s="164"/>
      <c r="N87" s="164">
        <v>200000</v>
      </c>
      <c r="O87" s="54">
        <f>F87/1.19</f>
        <v>0</v>
      </c>
      <c r="P87" s="54">
        <f t="shared" ref="P87:W87" si="94">G87/1.19</f>
        <v>0</v>
      </c>
      <c r="Q87" s="54">
        <f t="shared" si="94"/>
        <v>0</v>
      </c>
      <c r="R87" s="54">
        <f t="shared" si="94"/>
        <v>0</v>
      </c>
      <c r="S87" s="54">
        <f t="shared" si="94"/>
        <v>0</v>
      </c>
      <c r="T87" s="54">
        <f t="shared" si="94"/>
        <v>0</v>
      </c>
      <c r="U87" s="54">
        <f t="shared" si="94"/>
        <v>0</v>
      </c>
      <c r="V87" s="54">
        <f t="shared" si="94"/>
        <v>0</v>
      </c>
      <c r="W87" s="54">
        <f t="shared" si="94"/>
        <v>168067.22689075631</v>
      </c>
      <c r="X87" s="54">
        <f t="shared" ref="X87:X95" si="95">SUM(O87:W87)</f>
        <v>168067.22689075631</v>
      </c>
      <c r="Y87" s="134" t="s">
        <v>83</v>
      </c>
      <c r="Z87" s="138" t="s">
        <v>307</v>
      </c>
      <c r="AA87" s="135" t="s">
        <v>308</v>
      </c>
    </row>
    <row r="88" spans="1:27" s="162" customFormat="1" ht="36" customHeight="1" thickBot="1" x14ac:dyDescent="0.25">
      <c r="A88" s="45">
        <v>61</v>
      </c>
      <c r="B88" s="45" t="s">
        <v>195</v>
      </c>
      <c r="C88" s="45">
        <v>48</v>
      </c>
      <c r="D88" s="72" t="s">
        <v>246</v>
      </c>
      <c r="E88" s="282" t="s">
        <v>197</v>
      </c>
      <c r="F88" s="65"/>
      <c r="G88" s="65">
        <v>4900</v>
      </c>
      <c r="H88" s="65">
        <v>9100</v>
      </c>
      <c r="I88" s="65">
        <v>500</v>
      </c>
      <c r="J88" s="52"/>
      <c r="K88" s="75">
        <v>650</v>
      </c>
      <c r="L88" s="164">
        <v>3700</v>
      </c>
      <c r="M88" s="164"/>
      <c r="N88" s="164"/>
      <c r="O88" s="54">
        <f>F88/1.19</f>
        <v>0</v>
      </c>
      <c r="P88" s="54">
        <f t="shared" ref="P88:W88" si="96">G88/1.19</f>
        <v>4117.6470588235297</v>
      </c>
      <c r="Q88" s="54">
        <f t="shared" si="96"/>
        <v>7647.0588235294117</v>
      </c>
      <c r="R88" s="54">
        <f t="shared" si="96"/>
        <v>420.1680672268908</v>
      </c>
      <c r="S88" s="54">
        <f t="shared" si="96"/>
        <v>0</v>
      </c>
      <c r="T88" s="54">
        <f t="shared" si="96"/>
        <v>546.21848739495806</v>
      </c>
      <c r="U88" s="54">
        <f t="shared" si="96"/>
        <v>3109.2436974789916</v>
      </c>
      <c r="V88" s="54">
        <f t="shared" si="96"/>
        <v>0</v>
      </c>
      <c r="W88" s="54">
        <f t="shared" si="96"/>
        <v>0</v>
      </c>
      <c r="X88" s="54">
        <f t="shared" si="95"/>
        <v>15840.336134453781</v>
      </c>
      <c r="Y88" s="134" t="s">
        <v>83</v>
      </c>
      <c r="Z88" s="138" t="s">
        <v>307</v>
      </c>
      <c r="AA88" s="135" t="s">
        <v>308</v>
      </c>
    </row>
    <row r="89" spans="1:27" s="162" customFormat="1" ht="47.25" customHeight="1" thickBot="1" x14ac:dyDescent="0.25">
      <c r="A89" s="45">
        <v>62</v>
      </c>
      <c r="B89" s="45" t="s">
        <v>195</v>
      </c>
      <c r="C89" s="45">
        <v>49</v>
      </c>
      <c r="D89" s="72" t="s">
        <v>250</v>
      </c>
      <c r="E89" s="146" t="s">
        <v>198</v>
      </c>
      <c r="F89" s="65">
        <v>2000</v>
      </c>
      <c r="G89" s="65">
        <v>2100</v>
      </c>
      <c r="H89" s="65">
        <v>17900</v>
      </c>
      <c r="I89" s="65">
        <v>500</v>
      </c>
      <c r="J89" s="65">
        <v>1000</v>
      </c>
      <c r="K89" s="52">
        <v>350</v>
      </c>
      <c r="L89" s="164">
        <v>300</v>
      </c>
      <c r="M89" s="164"/>
      <c r="N89" s="164"/>
      <c r="O89" s="54">
        <f>F89/1.19</f>
        <v>1680.6722689075632</v>
      </c>
      <c r="P89" s="54">
        <f t="shared" ref="P89:P90" si="97">G89/1.19</f>
        <v>1764.7058823529412</v>
      </c>
      <c r="Q89" s="54">
        <f t="shared" ref="Q89:Q90" si="98">H89/1.19</f>
        <v>15042.01680672269</v>
      </c>
      <c r="R89" s="54">
        <f t="shared" ref="R89:R90" si="99">I89/1.19</f>
        <v>420.1680672268908</v>
      </c>
      <c r="S89" s="54">
        <f t="shared" ref="S89:S90" si="100">J89/1.19</f>
        <v>840.3361344537816</v>
      </c>
      <c r="T89" s="54">
        <f t="shared" ref="T89:T90" si="101">K89/1.19</f>
        <v>294.11764705882354</v>
      </c>
      <c r="U89" s="54">
        <f t="shared" ref="U89:U90" si="102">L89/1.19</f>
        <v>252.10084033613447</v>
      </c>
      <c r="V89" s="54">
        <f t="shared" ref="V89:V90" si="103">M89/1.19</f>
        <v>0</v>
      </c>
      <c r="W89" s="54">
        <f t="shared" ref="W89:W90" si="104">N89/1.19</f>
        <v>0</v>
      </c>
      <c r="X89" s="54">
        <f t="shared" si="95"/>
        <v>20294.117647058825</v>
      </c>
      <c r="Y89" s="134" t="s">
        <v>83</v>
      </c>
      <c r="Z89" s="138" t="s">
        <v>307</v>
      </c>
      <c r="AA89" s="135" t="s">
        <v>308</v>
      </c>
    </row>
    <row r="90" spans="1:27" s="162" customFormat="1" ht="26.45" customHeight="1" thickBot="1" x14ac:dyDescent="0.25">
      <c r="A90" s="215">
        <v>63</v>
      </c>
      <c r="B90" s="45"/>
      <c r="C90" s="45"/>
      <c r="D90" s="163" t="s">
        <v>268</v>
      </c>
      <c r="E90" s="130"/>
      <c r="F90" s="52">
        <f t="shared" ref="F90:L90" si="105">SUM(F87:F89)</f>
        <v>2000</v>
      </c>
      <c r="G90" s="52">
        <f t="shared" si="105"/>
        <v>7000</v>
      </c>
      <c r="H90" s="52">
        <f t="shared" si="105"/>
        <v>27000</v>
      </c>
      <c r="I90" s="164">
        <f t="shared" si="105"/>
        <v>1000</v>
      </c>
      <c r="J90" s="165">
        <f t="shared" si="105"/>
        <v>1000</v>
      </c>
      <c r="K90" s="165">
        <f t="shared" si="105"/>
        <v>1000</v>
      </c>
      <c r="L90" s="164">
        <f t="shared" si="105"/>
        <v>4000</v>
      </c>
      <c r="M90" s="164"/>
      <c r="N90" s="164">
        <f>SUM(N87:N89)</f>
        <v>200000</v>
      </c>
      <c r="O90" s="54">
        <f>F90/1.19</f>
        <v>1680.6722689075632</v>
      </c>
      <c r="P90" s="54">
        <f t="shared" si="97"/>
        <v>5882.3529411764712</v>
      </c>
      <c r="Q90" s="54">
        <f t="shared" si="98"/>
        <v>22689.0756302521</v>
      </c>
      <c r="R90" s="54">
        <f t="shared" si="99"/>
        <v>840.3361344537816</v>
      </c>
      <c r="S90" s="54">
        <f t="shared" si="100"/>
        <v>840.3361344537816</v>
      </c>
      <c r="T90" s="54">
        <f t="shared" si="101"/>
        <v>840.3361344537816</v>
      </c>
      <c r="U90" s="54">
        <f t="shared" si="102"/>
        <v>3361.3445378151264</v>
      </c>
      <c r="V90" s="54">
        <f t="shared" si="103"/>
        <v>0</v>
      </c>
      <c r="W90" s="54">
        <f t="shared" si="104"/>
        <v>168067.22689075631</v>
      </c>
      <c r="X90" s="54">
        <f t="shared" si="95"/>
        <v>204201.68067226891</v>
      </c>
      <c r="Y90" s="134"/>
      <c r="Z90" s="138"/>
      <c r="AA90" s="135"/>
    </row>
    <row r="91" spans="1:27" ht="92.25" customHeight="1" thickBot="1" x14ac:dyDescent="0.25">
      <c r="A91" s="45">
        <v>64</v>
      </c>
      <c r="B91" s="45" t="s">
        <v>199</v>
      </c>
      <c r="C91" s="45">
        <v>50</v>
      </c>
      <c r="D91" s="72" t="s">
        <v>279</v>
      </c>
      <c r="E91" s="130" t="s">
        <v>200</v>
      </c>
      <c r="F91" s="52">
        <v>4000</v>
      </c>
      <c r="G91" s="52">
        <v>10000</v>
      </c>
      <c r="H91" s="74">
        <v>14000</v>
      </c>
      <c r="I91" s="52">
        <v>1000</v>
      </c>
      <c r="J91" s="52">
        <v>1000</v>
      </c>
      <c r="K91" s="52">
        <v>1000</v>
      </c>
      <c r="L91" s="52">
        <v>1000</v>
      </c>
      <c r="M91" s="52"/>
      <c r="N91" s="52">
        <v>80000</v>
      </c>
      <c r="O91" s="54">
        <f>F91/1.19</f>
        <v>3361.3445378151264</v>
      </c>
      <c r="P91" s="54">
        <f t="shared" ref="P91:W91" si="106">G91/1.19</f>
        <v>8403.361344537816</v>
      </c>
      <c r="Q91" s="54">
        <f t="shared" si="106"/>
        <v>11764.705882352942</v>
      </c>
      <c r="R91" s="54">
        <f t="shared" si="106"/>
        <v>840.3361344537816</v>
      </c>
      <c r="S91" s="54">
        <f t="shared" si="106"/>
        <v>840.3361344537816</v>
      </c>
      <c r="T91" s="54">
        <f t="shared" si="106"/>
        <v>840.3361344537816</v>
      </c>
      <c r="U91" s="54">
        <f t="shared" si="106"/>
        <v>840.3361344537816</v>
      </c>
      <c r="V91" s="54">
        <f t="shared" si="106"/>
        <v>0</v>
      </c>
      <c r="W91" s="54">
        <f t="shared" si="106"/>
        <v>67226.890756302528</v>
      </c>
      <c r="X91" s="54">
        <f t="shared" si="95"/>
        <v>94117.647058823539</v>
      </c>
      <c r="Y91" s="134" t="s">
        <v>83</v>
      </c>
      <c r="Z91" s="138" t="s">
        <v>307</v>
      </c>
      <c r="AA91" s="135" t="s">
        <v>308</v>
      </c>
    </row>
    <row r="92" spans="1:27" ht="25.15" customHeight="1" thickBot="1" x14ac:dyDescent="0.25">
      <c r="A92" s="45">
        <v>65</v>
      </c>
      <c r="B92" s="45"/>
      <c r="C92" s="45"/>
      <c r="D92" s="97" t="s">
        <v>201</v>
      </c>
      <c r="E92" s="130"/>
      <c r="F92" s="153">
        <f t="shared" ref="F92:L92" si="107">SUM(F91)</f>
        <v>4000</v>
      </c>
      <c r="G92" s="153">
        <f t="shared" si="107"/>
        <v>10000</v>
      </c>
      <c r="H92" s="153">
        <f t="shared" si="107"/>
        <v>14000</v>
      </c>
      <c r="I92" s="153">
        <f t="shared" si="107"/>
        <v>1000</v>
      </c>
      <c r="J92" s="153">
        <f t="shared" si="107"/>
        <v>1000</v>
      </c>
      <c r="K92" s="153">
        <f t="shared" si="107"/>
        <v>1000</v>
      </c>
      <c r="L92" s="52">
        <f t="shared" si="107"/>
        <v>1000</v>
      </c>
      <c r="M92" s="153"/>
      <c r="N92" s="153">
        <f>SUM(N91)</f>
        <v>80000</v>
      </c>
      <c r="O92" s="54">
        <f t="shared" ref="O92:W92" si="108">SUM(O91)</f>
        <v>3361.3445378151264</v>
      </c>
      <c r="P92" s="54">
        <f t="shared" si="108"/>
        <v>8403.361344537816</v>
      </c>
      <c r="Q92" s="54">
        <f t="shared" si="108"/>
        <v>11764.705882352942</v>
      </c>
      <c r="R92" s="54">
        <f t="shared" si="108"/>
        <v>840.3361344537816</v>
      </c>
      <c r="S92" s="54">
        <f t="shared" si="108"/>
        <v>840.3361344537816</v>
      </c>
      <c r="T92" s="54">
        <f t="shared" si="108"/>
        <v>840.3361344537816</v>
      </c>
      <c r="U92" s="54">
        <f t="shared" si="108"/>
        <v>840.3361344537816</v>
      </c>
      <c r="V92" s="54">
        <f t="shared" si="108"/>
        <v>0</v>
      </c>
      <c r="W92" s="54">
        <f t="shared" si="108"/>
        <v>67226.890756302528</v>
      </c>
      <c r="X92" s="54">
        <f t="shared" si="95"/>
        <v>94117.647058823539</v>
      </c>
      <c r="Y92" s="139"/>
      <c r="Z92" s="140"/>
      <c r="AA92" s="142"/>
    </row>
    <row r="93" spans="1:27" ht="33.6" customHeight="1" thickBot="1" x14ac:dyDescent="0.25">
      <c r="A93" s="45">
        <v>66</v>
      </c>
      <c r="B93" s="45" t="s">
        <v>202</v>
      </c>
      <c r="C93" s="45">
        <v>51</v>
      </c>
      <c r="D93" s="166" t="s">
        <v>203</v>
      </c>
      <c r="E93" s="317" t="s">
        <v>204</v>
      </c>
      <c r="F93" s="153">
        <v>34000</v>
      </c>
      <c r="G93" s="153"/>
      <c r="H93" s="153"/>
      <c r="I93" s="153"/>
      <c r="J93" s="153"/>
      <c r="K93" s="153"/>
      <c r="L93" s="153">
        <v>0</v>
      </c>
      <c r="M93" s="153"/>
      <c r="N93" s="153"/>
      <c r="O93" s="54">
        <f>F93/1.19</f>
        <v>28571.428571428572</v>
      </c>
      <c r="P93" s="54">
        <f t="shared" ref="P93:W93" si="109">G93/1.19</f>
        <v>0</v>
      </c>
      <c r="Q93" s="54">
        <f t="shared" si="109"/>
        <v>0</v>
      </c>
      <c r="R93" s="54">
        <f t="shared" si="109"/>
        <v>0</v>
      </c>
      <c r="S93" s="54">
        <f t="shared" si="109"/>
        <v>0</v>
      </c>
      <c r="T93" s="54">
        <f t="shared" si="109"/>
        <v>0</v>
      </c>
      <c r="U93" s="54">
        <f t="shared" si="109"/>
        <v>0</v>
      </c>
      <c r="V93" s="54">
        <f t="shared" si="109"/>
        <v>0</v>
      </c>
      <c r="W93" s="54">
        <f t="shared" si="109"/>
        <v>0</v>
      </c>
      <c r="X93" s="54">
        <f t="shared" si="95"/>
        <v>28571.428571428572</v>
      </c>
      <c r="Y93" s="134" t="s">
        <v>83</v>
      </c>
      <c r="Z93" s="138" t="s">
        <v>307</v>
      </c>
      <c r="AA93" s="135" t="s">
        <v>308</v>
      </c>
    </row>
    <row r="94" spans="1:27" ht="25.15" customHeight="1" thickBot="1" x14ac:dyDescent="0.25">
      <c r="A94" s="215">
        <v>67</v>
      </c>
      <c r="B94" s="45"/>
      <c r="C94" s="45"/>
      <c r="D94" s="97" t="s">
        <v>205</v>
      </c>
      <c r="F94" s="153">
        <f>SUM(F93)</f>
        <v>34000</v>
      </c>
      <c r="G94" s="153"/>
      <c r="H94" s="153"/>
      <c r="I94" s="153"/>
      <c r="J94" s="153"/>
      <c r="K94" s="153"/>
      <c r="L94" s="153">
        <v>0</v>
      </c>
      <c r="M94" s="153"/>
      <c r="N94" s="153"/>
      <c r="O94" s="54">
        <f t="shared" ref="O94:W94" si="110">SUM(O93)</f>
        <v>28571.428571428572</v>
      </c>
      <c r="P94" s="54">
        <f t="shared" si="110"/>
        <v>0</v>
      </c>
      <c r="Q94" s="54">
        <f t="shared" si="110"/>
        <v>0</v>
      </c>
      <c r="R94" s="54">
        <f t="shared" si="110"/>
        <v>0</v>
      </c>
      <c r="S94" s="54">
        <f t="shared" si="110"/>
        <v>0</v>
      </c>
      <c r="T94" s="54">
        <f t="shared" si="110"/>
        <v>0</v>
      </c>
      <c r="U94" s="54">
        <f t="shared" si="110"/>
        <v>0</v>
      </c>
      <c r="V94" s="54">
        <f t="shared" si="110"/>
        <v>0</v>
      </c>
      <c r="W94" s="54">
        <f t="shared" si="110"/>
        <v>0</v>
      </c>
      <c r="X94" s="54">
        <f t="shared" si="95"/>
        <v>28571.428571428572</v>
      </c>
      <c r="Y94" s="139"/>
      <c r="Z94" s="140"/>
      <c r="AA94" s="142"/>
    </row>
    <row r="95" spans="1:27" ht="33" customHeight="1" thickBot="1" x14ac:dyDescent="0.25">
      <c r="A95" s="45">
        <v>68</v>
      </c>
      <c r="B95" s="45" t="s">
        <v>206</v>
      </c>
      <c r="C95" s="45">
        <v>52</v>
      </c>
      <c r="D95" s="72" t="s">
        <v>207</v>
      </c>
      <c r="E95" s="317" t="s">
        <v>208</v>
      </c>
      <c r="F95" s="153"/>
      <c r="G95" s="153"/>
      <c r="H95" s="153">
        <v>48000</v>
      </c>
      <c r="I95" s="153"/>
      <c r="J95" s="153"/>
      <c r="K95" s="153"/>
      <c r="L95" s="153">
        <v>0</v>
      </c>
      <c r="M95" s="153"/>
      <c r="N95" s="153"/>
      <c r="O95" s="54">
        <f>F95/1.19</f>
        <v>0</v>
      </c>
      <c r="P95" s="54">
        <f t="shared" ref="P95:W95" si="111">G95/1.19</f>
        <v>0</v>
      </c>
      <c r="Q95" s="54">
        <f t="shared" si="111"/>
        <v>40336.134453781517</v>
      </c>
      <c r="R95" s="54">
        <f t="shared" si="111"/>
        <v>0</v>
      </c>
      <c r="S95" s="54">
        <f t="shared" si="111"/>
        <v>0</v>
      </c>
      <c r="T95" s="54">
        <f t="shared" si="111"/>
        <v>0</v>
      </c>
      <c r="U95" s="54">
        <f t="shared" si="111"/>
        <v>0</v>
      </c>
      <c r="V95" s="54">
        <f t="shared" si="111"/>
        <v>0</v>
      </c>
      <c r="W95" s="54">
        <f t="shared" si="111"/>
        <v>0</v>
      </c>
      <c r="X95" s="54">
        <f t="shared" si="95"/>
        <v>40336.134453781517</v>
      </c>
      <c r="Y95" s="134" t="s">
        <v>83</v>
      </c>
      <c r="Z95" s="138" t="s">
        <v>307</v>
      </c>
      <c r="AA95" s="135" t="s">
        <v>308</v>
      </c>
    </row>
    <row r="96" spans="1:27" ht="33" customHeight="1" thickBot="1" x14ac:dyDescent="0.25">
      <c r="A96" s="45">
        <v>69</v>
      </c>
      <c r="B96" s="45"/>
      <c r="C96" s="45"/>
      <c r="D96" s="72" t="s">
        <v>209</v>
      </c>
      <c r="E96" s="189"/>
      <c r="F96" s="153"/>
      <c r="G96" s="153">
        <f>SUM(G95)</f>
        <v>0</v>
      </c>
      <c r="H96" s="153">
        <f>SUM(H95)</f>
        <v>48000</v>
      </c>
      <c r="I96" s="153"/>
      <c r="J96" s="153"/>
      <c r="K96" s="153"/>
      <c r="L96" s="153">
        <v>0</v>
      </c>
      <c r="M96" s="153"/>
      <c r="N96" s="153"/>
      <c r="O96" s="54">
        <f t="shared" ref="O96:X96" si="112">SUM(O95)</f>
        <v>0</v>
      </c>
      <c r="P96" s="54">
        <f t="shared" si="112"/>
        <v>0</v>
      </c>
      <c r="Q96" s="54">
        <f t="shared" si="112"/>
        <v>40336.134453781517</v>
      </c>
      <c r="R96" s="54">
        <f t="shared" si="112"/>
        <v>0</v>
      </c>
      <c r="S96" s="54">
        <f t="shared" si="112"/>
        <v>0</v>
      </c>
      <c r="T96" s="54">
        <f t="shared" si="112"/>
        <v>0</v>
      </c>
      <c r="U96" s="54">
        <f t="shared" si="112"/>
        <v>0</v>
      </c>
      <c r="V96" s="54">
        <f t="shared" si="112"/>
        <v>0</v>
      </c>
      <c r="W96" s="54">
        <f t="shared" si="112"/>
        <v>0</v>
      </c>
      <c r="X96" s="54">
        <f t="shared" si="112"/>
        <v>40336.134453781517</v>
      </c>
      <c r="Y96" s="134"/>
      <c r="Z96" s="138"/>
      <c r="AA96" s="135"/>
    </row>
    <row r="97" spans="1:27" ht="84" customHeight="1" thickBot="1" x14ac:dyDescent="0.25">
      <c r="A97" s="45">
        <v>70</v>
      </c>
      <c r="B97" s="41" t="s">
        <v>210</v>
      </c>
      <c r="C97" s="45">
        <v>53</v>
      </c>
      <c r="D97" s="168" t="s">
        <v>255</v>
      </c>
      <c r="E97" s="309" t="s">
        <v>256</v>
      </c>
      <c r="F97" s="52">
        <v>50000</v>
      </c>
      <c r="G97" s="52">
        <v>18000</v>
      </c>
      <c r="H97" s="52">
        <v>25000</v>
      </c>
      <c r="I97" s="52">
        <v>7000</v>
      </c>
      <c r="J97" s="52">
        <v>7000</v>
      </c>
      <c r="K97" s="52">
        <v>19000</v>
      </c>
      <c r="L97" s="52"/>
      <c r="M97" s="52"/>
      <c r="N97" s="52"/>
      <c r="O97" s="54">
        <f>F97/1.19</f>
        <v>42016.806722689078</v>
      </c>
      <c r="P97" s="54">
        <f t="shared" ref="P97:W97" si="113">G97/1.19</f>
        <v>15126.050420168069</v>
      </c>
      <c r="Q97" s="54">
        <f t="shared" si="113"/>
        <v>21008.403361344539</v>
      </c>
      <c r="R97" s="54">
        <f t="shared" si="113"/>
        <v>5882.3529411764712</v>
      </c>
      <c r="S97" s="54">
        <f t="shared" si="113"/>
        <v>5882.3529411764712</v>
      </c>
      <c r="T97" s="54">
        <f t="shared" si="113"/>
        <v>15966.386554621849</v>
      </c>
      <c r="U97" s="54">
        <f t="shared" si="113"/>
        <v>0</v>
      </c>
      <c r="V97" s="54">
        <f t="shared" si="113"/>
        <v>0</v>
      </c>
      <c r="W97" s="54">
        <f t="shared" si="113"/>
        <v>0</v>
      </c>
      <c r="X97" s="54">
        <f t="shared" ref="X97:X104" si="114">SUM(O97:W97)</f>
        <v>105882.35294117648</v>
      </c>
      <c r="Y97" s="134" t="s">
        <v>83</v>
      </c>
      <c r="Z97" s="138" t="s">
        <v>307</v>
      </c>
      <c r="AA97" s="135" t="s">
        <v>308</v>
      </c>
    </row>
    <row r="98" spans="1:27" ht="32.25" customHeight="1" thickBot="1" x14ac:dyDescent="0.25">
      <c r="A98" s="215">
        <v>71</v>
      </c>
      <c r="B98" s="41"/>
      <c r="C98" s="45"/>
      <c r="D98" s="72" t="s">
        <v>211</v>
      </c>
      <c r="E98" s="130"/>
      <c r="F98" s="153">
        <f t="shared" ref="F98:K98" si="115">SUM(F97:F97)</f>
        <v>50000</v>
      </c>
      <c r="G98" s="153">
        <f t="shared" si="115"/>
        <v>18000</v>
      </c>
      <c r="H98" s="153">
        <f t="shared" si="115"/>
        <v>25000</v>
      </c>
      <c r="I98" s="153">
        <f t="shared" si="115"/>
        <v>7000</v>
      </c>
      <c r="J98" s="153">
        <f t="shared" si="115"/>
        <v>7000</v>
      </c>
      <c r="K98" s="52">
        <f t="shared" si="115"/>
        <v>19000</v>
      </c>
      <c r="L98" s="153"/>
      <c r="M98" s="153"/>
      <c r="N98" s="153"/>
      <c r="O98" s="54">
        <f t="shared" ref="O98:W98" si="116">SUM(O97:O97)</f>
        <v>42016.806722689078</v>
      </c>
      <c r="P98" s="54">
        <f t="shared" si="116"/>
        <v>15126.050420168069</v>
      </c>
      <c r="Q98" s="54">
        <f t="shared" si="116"/>
        <v>21008.403361344539</v>
      </c>
      <c r="R98" s="54">
        <f t="shared" si="116"/>
        <v>5882.3529411764712</v>
      </c>
      <c r="S98" s="54">
        <f t="shared" si="116"/>
        <v>5882.3529411764712</v>
      </c>
      <c r="T98" s="54">
        <f t="shared" si="116"/>
        <v>15966.386554621849</v>
      </c>
      <c r="U98" s="54">
        <f t="shared" si="116"/>
        <v>0</v>
      </c>
      <c r="V98" s="54">
        <f t="shared" si="116"/>
        <v>0</v>
      </c>
      <c r="W98" s="54">
        <f t="shared" si="116"/>
        <v>0</v>
      </c>
      <c r="X98" s="54">
        <f t="shared" si="114"/>
        <v>105882.35294117648</v>
      </c>
      <c r="Y98" s="134"/>
      <c r="Z98" s="138"/>
      <c r="AA98" s="135"/>
    </row>
    <row r="99" spans="1:27" ht="22.5" customHeight="1" thickBot="1" x14ac:dyDescent="0.25">
      <c r="A99" s="45">
        <v>72</v>
      </c>
      <c r="B99" s="77"/>
      <c r="C99" s="45"/>
      <c r="D99" s="72" t="s">
        <v>212</v>
      </c>
      <c r="E99" s="130"/>
      <c r="F99" s="153">
        <f t="shared" ref="F99:K99" si="117">SUM(F98)</f>
        <v>50000</v>
      </c>
      <c r="G99" s="320">
        <f t="shared" si="117"/>
        <v>18000</v>
      </c>
      <c r="H99" s="320">
        <f t="shared" si="117"/>
        <v>25000</v>
      </c>
      <c r="I99" s="320">
        <f t="shared" si="117"/>
        <v>7000</v>
      </c>
      <c r="J99" s="320">
        <f t="shared" si="117"/>
        <v>7000</v>
      </c>
      <c r="K99" s="150">
        <f t="shared" si="117"/>
        <v>19000</v>
      </c>
      <c r="L99" s="150"/>
      <c r="M99" s="150"/>
      <c r="N99" s="150"/>
      <c r="O99" s="54">
        <f t="shared" ref="O99:W99" si="118">SUM(O98)</f>
        <v>42016.806722689078</v>
      </c>
      <c r="P99" s="54">
        <f t="shared" si="118"/>
        <v>15126.050420168069</v>
      </c>
      <c r="Q99" s="54">
        <f t="shared" si="118"/>
        <v>21008.403361344539</v>
      </c>
      <c r="R99" s="54">
        <f t="shared" si="118"/>
        <v>5882.3529411764712</v>
      </c>
      <c r="S99" s="54">
        <f t="shared" si="118"/>
        <v>5882.3529411764712</v>
      </c>
      <c r="T99" s="54">
        <f t="shared" si="118"/>
        <v>15966.386554621849</v>
      </c>
      <c r="U99" s="54">
        <f t="shared" si="118"/>
        <v>0</v>
      </c>
      <c r="V99" s="54">
        <f t="shared" si="118"/>
        <v>0</v>
      </c>
      <c r="W99" s="54">
        <f t="shared" si="118"/>
        <v>0</v>
      </c>
      <c r="X99" s="54">
        <f t="shared" si="114"/>
        <v>105882.35294117648</v>
      </c>
      <c r="Y99" s="139"/>
      <c r="Z99" s="137"/>
      <c r="AA99" s="142"/>
    </row>
    <row r="100" spans="1:27" ht="33.75" customHeight="1" thickBot="1" x14ac:dyDescent="0.25">
      <c r="A100" s="45">
        <v>73</v>
      </c>
      <c r="B100" s="45" t="s">
        <v>213</v>
      </c>
      <c r="C100" s="45">
        <v>54</v>
      </c>
      <c r="D100" s="72" t="s">
        <v>214</v>
      </c>
      <c r="E100" s="317" t="s">
        <v>367</v>
      </c>
      <c r="F100" s="52">
        <v>35000</v>
      </c>
      <c r="G100" s="52"/>
      <c r="H100" s="52">
        <v>8000</v>
      </c>
      <c r="I100" s="52"/>
      <c r="J100" s="52"/>
      <c r="K100" s="52"/>
      <c r="L100" s="52"/>
      <c r="M100" s="52"/>
      <c r="N100" s="52"/>
      <c r="O100" s="54">
        <f>F100/1.19</f>
        <v>29411.764705882353</v>
      </c>
      <c r="P100" s="54">
        <f t="shared" ref="P100:W101" si="119">G100/1.19</f>
        <v>0</v>
      </c>
      <c r="Q100" s="54">
        <f t="shared" si="119"/>
        <v>6722.6890756302528</v>
      </c>
      <c r="R100" s="54">
        <f t="shared" si="119"/>
        <v>0</v>
      </c>
      <c r="S100" s="54">
        <f t="shared" si="119"/>
        <v>0</v>
      </c>
      <c r="T100" s="54">
        <f t="shared" si="119"/>
        <v>0</v>
      </c>
      <c r="U100" s="54">
        <f t="shared" si="119"/>
        <v>0</v>
      </c>
      <c r="V100" s="54">
        <f t="shared" si="119"/>
        <v>0</v>
      </c>
      <c r="W100" s="54">
        <f t="shared" si="119"/>
        <v>0</v>
      </c>
      <c r="X100" s="54">
        <f t="shared" si="114"/>
        <v>36134.45378151261</v>
      </c>
      <c r="Y100" s="134" t="s">
        <v>83</v>
      </c>
      <c r="Z100" s="142" t="s">
        <v>310</v>
      </c>
      <c r="AA100" s="135" t="s">
        <v>368</v>
      </c>
    </row>
    <row r="101" spans="1:27" ht="33.75" customHeight="1" thickBot="1" x14ac:dyDescent="0.25">
      <c r="A101" s="45">
        <v>74</v>
      </c>
      <c r="B101" s="45" t="s">
        <v>213</v>
      </c>
      <c r="C101" s="45">
        <v>55</v>
      </c>
      <c r="D101" s="72" t="s">
        <v>366</v>
      </c>
      <c r="E101" s="327" t="s">
        <v>367</v>
      </c>
      <c r="F101" s="52">
        <v>10000</v>
      </c>
      <c r="G101" s="52"/>
      <c r="H101" s="52">
        <v>0</v>
      </c>
      <c r="I101" s="52"/>
      <c r="J101" s="52"/>
      <c r="K101" s="52"/>
      <c r="L101" s="52"/>
      <c r="M101" s="52"/>
      <c r="N101" s="52"/>
      <c r="O101" s="54">
        <f>F101/1.19</f>
        <v>8403.361344537816</v>
      </c>
      <c r="P101" s="54">
        <f t="shared" si="119"/>
        <v>0</v>
      </c>
      <c r="Q101" s="54">
        <f t="shared" si="119"/>
        <v>0</v>
      </c>
      <c r="R101" s="54">
        <f t="shared" si="119"/>
        <v>0</v>
      </c>
      <c r="S101" s="54">
        <f t="shared" si="119"/>
        <v>0</v>
      </c>
      <c r="T101" s="54">
        <f t="shared" si="119"/>
        <v>0</v>
      </c>
      <c r="U101" s="54">
        <f t="shared" si="119"/>
        <v>0</v>
      </c>
      <c r="V101" s="54">
        <f t="shared" si="119"/>
        <v>0</v>
      </c>
      <c r="W101" s="54">
        <f t="shared" si="119"/>
        <v>0</v>
      </c>
      <c r="X101" s="54">
        <f t="shared" si="114"/>
        <v>8403.361344537816</v>
      </c>
      <c r="Y101" s="134" t="s">
        <v>83</v>
      </c>
      <c r="Z101" s="142" t="s">
        <v>310</v>
      </c>
      <c r="AA101" s="135" t="s">
        <v>368</v>
      </c>
    </row>
    <row r="102" spans="1:27" ht="31.5" customHeight="1" thickBot="1" x14ac:dyDescent="0.25">
      <c r="A102" s="45">
        <v>75</v>
      </c>
      <c r="B102" s="77"/>
      <c r="C102" s="45"/>
      <c r="D102" s="72" t="s">
        <v>215</v>
      </c>
      <c r="E102" s="130"/>
      <c r="F102" s="52">
        <f>SUM(F100:F101)</f>
        <v>45000</v>
      </c>
      <c r="G102" s="52"/>
      <c r="H102" s="52">
        <f>SUM(H100:H101)</f>
        <v>8000</v>
      </c>
      <c r="I102" s="52"/>
      <c r="J102" s="52"/>
      <c r="K102" s="52"/>
      <c r="L102" s="52"/>
      <c r="M102" s="52"/>
      <c r="N102" s="52"/>
      <c r="O102" s="54">
        <f t="shared" ref="O102:W102" si="120">SUM(O100:O101)</f>
        <v>37815.126050420171</v>
      </c>
      <c r="P102" s="54">
        <f t="shared" si="120"/>
        <v>0</v>
      </c>
      <c r="Q102" s="54">
        <f t="shared" si="120"/>
        <v>6722.6890756302528</v>
      </c>
      <c r="R102" s="54">
        <f t="shared" si="120"/>
        <v>0</v>
      </c>
      <c r="S102" s="54">
        <f t="shared" si="120"/>
        <v>0</v>
      </c>
      <c r="T102" s="54">
        <f t="shared" si="120"/>
        <v>0</v>
      </c>
      <c r="U102" s="54">
        <f t="shared" si="120"/>
        <v>0</v>
      </c>
      <c r="V102" s="54">
        <f t="shared" si="120"/>
        <v>0</v>
      </c>
      <c r="W102" s="54">
        <f t="shared" si="120"/>
        <v>0</v>
      </c>
      <c r="X102" s="54">
        <f t="shared" si="114"/>
        <v>44537.815126050424</v>
      </c>
      <c r="Y102" s="134"/>
      <c r="Z102" s="138"/>
      <c r="AA102" s="135"/>
    </row>
    <row r="103" spans="1:27" ht="33" customHeight="1" thickBot="1" x14ac:dyDescent="0.25">
      <c r="A103" s="215">
        <v>76</v>
      </c>
      <c r="B103" s="169" t="s">
        <v>216</v>
      </c>
      <c r="C103" s="52">
        <v>56</v>
      </c>
      <c r="D103" s="168" t="s">
        <v>217</v>
      </c>
      <c r="E103" s="146" t="s">
        <v>218</v>
      </c>
      <c r="F103" s="52">
        <v>55000</v>
      </c>
      <c r="G103" s="52"/>
      <c r="H103" s="52"/>
      <c r="I103" s="52"/>
      <c r="J103" s="52"/>
      <c r="K103" s="52"/>
      <c r="L103" s="52"/>
      <c r="M103" s="52"/>
      <c r="N103" s="52"/>
      <c r="O103" s="54">
        <f>F103/1.19</f>
        <v>46218.487394957985</v>
      </c>
      <c r="P103" s="54">
        <f t="shared" ref="P103:W104" si="121">G103/1.19</f>
        <v>0</v>
      </c>
      <c r="Q103" s="54">
        <f t="shared" si="121"/>
        <v>0</v>
      </c>
      <c r="R103" s="54">
        <f t="shared" si="121"/>
        <v>0</v>
      </c>
      <c r="S103" s="54">
        <f t="shared" si="121"/>
        <v>0</v>
      </c>
      <c r="T103" s="54">
        <f t="shared" si="121"/>
        <v>0</v>
      </c>
      <c r="U103" s="54">
        <f t="shared" si="121"/>
        <v>0</v>
      </c>
      <c r="V103" s="54">
        <f t="shared" si="121"/>
        <v>0</v>
      </c>
      <c r="W103" s="54">
        <f t="shared" si="121"/>
        <v>0</v>
      </c>
      <c r="X103" s="54">
        <f t="shared" si="114"/>
        <v>46218.487394957985</v>
      </c>
      <c r="Y103" s="134" t="s">
        <v>83</v>
      </c>
      <c r="Z103" s="143" t="s">
        <v>310</v>
      </c>
      <c r="AA103" s="135" t="s">
        <v>368</v>
      </c>
    </row>
    <row r="104" spans="1:27" ht="31.5" customHeight="1" thickBot="1" x14ac:dyDescent="0.25">
      <c r="A104" s="45">
        <v>77</v>
      </c>
      <c r="B104" s="74" t="s">
        <v>219</v>
      </c>
      <c r="C104" s="52">
        <v>57</v>
      </c>
      <c r="D104" s="168" t="s">
        <v>220</v>
      </c>
      <c r="E104" s="146" t="s">
        <v>221</v>
      </c>
      <c r="F104" s="52">
        <v>163000</v>
      </c>
      <c r="G104" s="52"/>
      <c r="H104" s="52"/>
      <c r="I104" s="52"/>
      <c r="J104" s="52"/>
      <c r="K104" s="52"/>
      <c r="L104" s="52"/>
      <c r="M104" s="52"/>
      <c r="N104" s="52"/>
      <c r="O104" s="54">
        <f>F104/1.19</f>
        <v>136974.78991596639</v>
      </c>
      <c r="P104" s="54">
        <f t="shared" si="121"/>
        <v>0</v>
      </c>
      <c r="Q104" s="54">
        <f t="shared" si="121"/>
        <v>0</v>
      </c>
      <c r="R104" s="54">
        <f t="shared" si="121"/>
        <v>0</v>
      </c>
      <c r="S104" s="54">
        <f t="shared" si="121"/>
        <v>0</v>
      </c>
      <c r="T104" s="54">
        <f t="shared" si="121"/>
        <v>0</v>
      </c>
      <c r="U104" s="54">
        <f t="shared" si="121"/>
        <v>0</v>
      </c>
      <c r="V104" s="54">
        <f t="shared" si="121"/>
        <v>0</v>
      </c>
      <c r="W104" s="54">
        <f t="shared" si="121"/>
        <v>0</v>
      </c>
      <c r="X104" s="54">
        <f t="shared" si="114"/>
        <v>136974.78991596639</v>
      </c>
      <c r="Y104" s="134" t="s">
        <v>83</v>
      </c>
      <c r="Z104" s="143" t="s">
        <v>303</v>
      </c>
      <c r="AA104" s="143" t="s">
        <v>315</v>
      </c>
    </row>
    <row r="105" spans="1:27" ht="33.75" customHeight="1" thickBot="1" x14ac:dyDescent="0.25">
      <c r="A105" s="289">
        <v>78</v>
      </c>
      <c r="B105" s="41"/>
      <c r="C105" s="45"/>
      <c r="D105" s="72" t="s">
        <v>222</v>
      </c>
      <c r="E105" s="130"/>
      <c r="F105" s="170"/>
      <c r="G105" s="150"/>
      <c r="H105" s="150"/>
      <c r="I105" s="150"/>
      <c r="J105" s="150"/>
      <c r="K105" s="150"/>
      <c r="L105" s="150"/>
      <c r="M105" s="150"/>
      <c r="N105" s="150"/>
      <c r="O105" s="54"/>
      <c r="P105" s="54"/>
      <c r="Q105" s="54"/>
      <c r="R105" s="54"/>
      <c r="S105" s="54"/>
      <c r="T105" s="54"/>
      <c r="U105" s="54"/>
      <c r="V105" s="54"/>
      <c r="W105" s="54"/>
      <c r="X105" s="54"/>
      <c r="Y105" s="139"/>
      <c r="Z105" s="171"/>
      <c r="AA105" s="172"/>
    </row>
    <row r="106" spans="1:27" ht="37.5" customHeight="1" thickBot="1" x14ac:dyDescent="0.25">
      <c r="A106" s="45">
        <v>79</v>
      </c>
      <c r="B106" s="74" t="s">
        <v>48</v>
      </c>
      <c r="C106" s="52">
        <v>58</v>
      </c>
      <c r="D106" s="168" t="s">
        <v>223</v>
      </c>
      <c r="E106" s="146" t="s">
        <v>218</v>
      </c>
      <c r="F106" s="52">
        <v>36000</v>
      </c>
      <c r="G106" s="52"/>
      <c r="H106" s="52"/>
      <c r="I106" s="52">
        <v>15000</v>
      </c>
      <c r="J106" s="52">
        <v>8000</v>
      </c>
      <c r="K106" s="52">
        <v>34000</v>
      </c>
      <c r="L106" s="52"/>
      <c r="M106" s="52"/>
      <c r="N106" s="52"/>
      <c r="O106" s="54">
        <f>F106/1.19</f>
        <v>30252.100840336137</v>
      </c>
      <c r="P106" s="54">
        <f t="shared" ref="P106:W106" si="122">G106/1.19</f>
        <v>0</v>
      </c>
      <c r="Q106" s="54">
        <f t="shared" si="122"/>
        <v>0</v>
      </c>
      <c r="R106" s="54">
        <f t="shared" si="122"/>
        <v>12605.042016806723</v>
      </c>
      <c r="S106" s="54">
        <f t="shared" si="122"/>
        <v>6722.6890756302528</v>
      </c>
      <c r="T106" s="54">
        <f t="shared" si="122"/>
        <v>28571.428571428572</v>
      </c>
      <c r="U106" s="54">
        <f t="shared" si="122"/>
        <v>0</v>
      </c>
      <c r="V106" s="54">
        <f t="shared" si="122"/>
        <v>0</v>
      </c>
      <c r="W106" s="54">
        <f t="shared" si="122"/>
        <v>0</v>
      </c>
      <c r="X106" s="54">
        <f t="shared" ref="X106:X128" si="123">SUM(O106:W106)</f>
        <v>78151.260504201695</v>
      </c>
      <c r="Y106" s="134" t="s">
        <v>83</v>
      </c>
      <c r="Z106" s="143" t="s">
        <v>303</v>
      </c>
      <c r="AA106" s="143" t="s">
        <v>315</v>
      </c>
    </row>
    <row r="107" spans="1:27" ht="37.5" customHeight="1" thickBot="1" x14ac:dyDescent="0.25">
      <c r="A107" s="305">
        <v>80</v>
      </c>
      <c r="B107" s="41" t="s">
        <v>48</v>
      </c>
      <c r="C107" s="52">
        <v>59</v>
      </c>
      <c r="D107" s="168" t="s">
        <v>384</v>
      </c>
      <c r="E107" s="146" t="s">
        <v>386</v>
      </c>
      <c r="F107" s="52"/>
      <c r="G107" s="52"/>
      <c r="H107" s="52"/>
      <c r="I107" s="52">
        <v>15000</v>
      </c>
      <c r="J107" s="52"/>
      <c r="K107" s="52"/>
      <c r="L107" s="52"/>
      <c r="M107" s="52"/>
      <c r="N107" s="52"/>
      <c r="O107" s="54">
        <f t="shared" ref="O107:O112" si="124">F107/1.19</f>
        <v>0</v>
      </c>
      <c r="P107" s="54">
        <f t="shared" ref="P107:P113" si="125">G107/1.19</f>
        <v>0</v>
      </c>
      <c r="Q107" s="54">
        <f t="shared" ref="Q107:Q113" si="126">H107/1.19</f>
        <v>0</v>
      </c>
      <c r="R107" s="54">
        <f t="shared" ref="R107:R113" si="127">I107/1.19</f>
        <v>12605.042016806723</v>
      </c>
      <c r="S107" s="54">
        <f t="shared" ref="S107:S113" si="128">J107/1.19</f>
        <v>0</v>
      </c>
      <c r="T107" s="54">
        <f t="shared" ref="T107:T113" si="129">K107/1.19</f>
        <v>0</v>
      </c>
      <c r="U107" s="54">
        <f t="shared" ref="U107:U113" si="130">L107/1.19</f>
        <v>0</v>
      </c>
      <c r="V107" s="54">
        <f t="shared" ref="V107:V113" si="131">M107/1.19</f>
        <v>0</v>
      </c>
      <c r="W107" s="54">
        <f t="shared" ref="W107:W113" si="132">N107/1.19</f>
        <v>0</v>
      </c>
      <c r="X107" s="54">
        <f t="shared" si="123"/>
        <v>12605.042016806723</v>
      </c>
      <c r="Y107" s="134" t="s">
        <v>83</v>
      </c>
      <c r="Z107" s="143" t="s">
        <v>303</v>
      </c>
      <c r="AA107" s="143" t="s">
        <v>315</v>
      </c>
    </row>
    <row r="108" spans="1:27" ht="37.5" customHeight="1" thickBot="1" x14ac:dyDescent="0.25">
      <c r="A108" s="305">
        <v>81</v>
      </c>
      <c r="B108" s="41" t="s">
        <v>48</v>
      </c>
      <c r="C108" s="52">
        <v>60</v>
      </c>
      <c r="D108" s="168" t="s">
        <v>385</v>
      </c>
      <c r="E108" s="146" t="s">
        <v>273</v>
      </c>
      <c r="F108" s="52"/>
      <c r="G108" s="52"/>
      <c r="H108" s="52"/>
      <c r="I108" s="52">
        <v>24000</v>
      </c>
      <c r="J108" s="52"/>
      <c r="K108" s="52"/>
      <c r="L108" s="52"/>
      <c r="M108" s="52"/>
      <c r="N108" s="52"/>
      <c r="O108" s="54">
        <f t="shared" si="124"/>
        <v>0</v>
      </c>
      <c r="P108" s="54">
        <f t="shared" si="125"/>
        <v>0</v>
      </c>
      <c r="Q108" s="54">
        <f t="shared" si="126"/>
        <v>0</v>
      </c>
      <c r="R108" s="54">
        <f t="shared" si="127"/>
        <v>20168.067226890758</v>
      </c>
      <c r="S108" s="54">
        <f t="shared" si="128"/>
        <v>0</v>
      </c>
      <c r="T108" s="54">
        <f t="shared" si="129"/>
        <v>0</v>
      </c>
      <c r="U108" s="54">
        <f t="shared" si="130"/>
        <v>0</v>
      </c>
      <c r="V108" s="54">
        <f t="shared" si="131"/>
        <v>0</v>
      </c>
      <c r="W108" s="54">
        <f t="shared" si="132"/>
        <v>0</v>
      </c>
      <c r="X108" s="54">
        <f t="shared" si="123"/>
        <v>20168.067226890758</v>
      </c>
      <c r="Y108" s="134" t="s">
        <v>83</v>
      </c>
      <c r="Z108" s="143" t="s">
        <v>303</v>
      </c>
      <c r="AA108" s="143" t="s">
        <v>315</v>
      </c>
    </row>
    <row r="109" spans="1:27" ht="30.75" customHeight="1" thickBot="1" x14ac:dyDescent="0.25">
      <c r="A109" s="289">
        <v>82</v>
      </c>
      <c r="B109" s="74" t="s">
        <v>48</v>
      </c>
      <c r="C109" s="52">
        <v>61</v>
      </c>
      <c r="D109" s="168" t="s">
        <v>226</v>
      </c>
      <c r="E109" s="146" t="s">
        <v>227</v>
      </c>
      <c r="F109" s="300">
        <v>3000</v>
      </c>
      <c r="G109" s="52"/>
      <c r="H109" s="52"/>
      <c r="I109" s="52"/>
      <c r="J109" s="52"/>
      <c r="K109" s="52"/>
      <c r="L109" s="52"/>
      <c r="M109" s="52"/>
      <c r="N109" s="52"/>
      <c r="O109" s="54">
        <f t="shared" si="124"/>
        <v>2521.0084033613448</v>
      </c>
      <c r="P109" s="54">
        <f t="shared" si="125"/>
        <v>0</v>
      </c>
      <c r="Q109" s="54">
        <f t="shared" si="126"/>
        <v>0</v>
      </c>
      <c r="R109" s="54">
        <f t="shared" si="127"/>
        <v>0</v>
      </c>
      <c r="S109" s="54">
        <f t="shared" si="128"/>
        <v>0</v>
      </c>
      <c r="T109" s="54">
        <f t="shared" si="129"/>
        <v>0</v>
      </c>
      <c r="U109" s="54">
        <f t="shared" si="130"/>
        <v>0</v>
      </c>
      <c r="V109" s="54">
        <f t="shared" si="131"/>
        <v>0</v>
      </c>
      <c r="W109" s="54">
        <f t="shared" si="132"/>
        <v>0</v>
      </c>
      <c r="X109" s="54">
        <f t="shared" si="123"/>
        <v>2521.0084033613448</v>
      </c>
      <c r="Y109" s="134" t="s">
        <v>83</v>
      </c>
      <c r="Z109" s="143" t="s">
        <v>310</v>
      </c>
      <c r="AA109" s="132" t="s">
        <v>368</v>
      </c>
    </row>
    <row r="110" spans="1:27" ht="67.5" customHeight="1" thickBot="1" x14ac:dyDescent="0.25">
      <c r="A110" s="45">
        <v>83</v>
      </c>
      <c r="B110" s="74" t="s">
        <v>48</v>
      </c>
      <c r="C110" s="52">
        <v>62</v>
      </c>
      <c r="D110" s="168" t="s">
        <v>387</v>
      </c>
      <c r="E110" s="146" t="s">
        <v>228</v>
      </c>
      <c r="F110" s="52"/>
      <c r="G110" s="52"/>
      <c r="H110" s="52"/>
      <c r="I110" s="52"/>
      <c r="J110" s="52">
        <v>13000</v>
      </c>
      <c r="K110" s="52"/>
      <c r="L110" s="52"/>
      <c r="M110" s="52"/>
      <c r="N110" s="52"/>
      <c r="O110" s="54">
        <f t="shared" si="124"/>
        <v>0</v>
      </c>
      <c r="P110" s="54">
        <f t="shared" si="125"/>
        <v>0</v>
      </c>
      <c r="Q110" s="54">
        <f t="shared" si="126"/>
        <v>0</v>
      </c>
      <c r="R110" s="54">
        <f t="shared" si="127"/>
        <v>0</v>
      </c>
      <c r="S110" s="54">
        <f t="shared" si="128"/>
        <v>10924.36974789916</v>
      </c>
      <c r="T110" s="54">
        <f t="shared" si="129"/>
        <v>0</v>
      </c>
      <c r="U110" s="54">
        <f t="shared" si="130"/>
        <v>0</v>
      </c>
      <c r="V110" s="54">
        <f t="shared" si="131"/>
        <v>0</v>
      </c>
      <c r="W110" s="54">
        <f t="shared" si="132"/>
        <v>0</v>
      </c>
      <c r="X110" s="54">
        <f t="shared" si="123"/>
        <v>10924.36974789916</v>
      </c>
      <c r="Y110" s="134" t="s">
        <v>83</v>
      </c>
      <c r="Z110" s="143" t="s">
        <v>303</v>
      </c>
      <c r="AA110" s="203" t="s">
        <v>315</v>
      </c>
    </row>
    <row r="111" spans="1:27" ht="106.5" customHeight="1" thickBot="1" x14ac:dyDescent="0.25">
      <c r="A111" s="45">
        <v>84</v>
      </c>
      <c r="B111" s="74" t="s">
        <v>48</v>
      </c>
      <c r="C111" s="52">
        <v>63</v>
      </c>
      <c r="D111" s="168" t="s">
        <v>382</v>
      </c>
      <c r="E111" s="146" t="s">
        <v>58</v>
      </c>
      <c r="F111" s="52"/>
      <c r="G111" s="52"/>
      <c r="H111" s="52">
        <v>2000</v>
      </c>
      <c r="I111" s="52"/>
      <c r="J111" s="52"/>
      <c r="K111" s="52"/>
      <c r="L111" s="52"/>
      <c r="M111" s="52"/>
      <c r="N111" s="52"/>
      <c r="O111" s="54">
        <f t="shared" si="124"/>
        <v>0</v>
      </c>
      <c r="P111" s="54">
        <f t="shared" si="125"/>
        <v>0</v>
      </c>
      <c r="Q111" s="54">
        <f t="shared" si="126"/>
        <v>1680.6722689075632</v>
      </c>
      <c r="R111" s="54">
        <f t="shared" si="127"/>
        <v>0</v>
      </c>
      <c r="S111" s="54">
        <f t="shared" si="128"/>
        <v>0</v>
      </c>
      <c r="T111" s="54">
        <f t="shared" si="129"/>
        <v>0</v>
      </c>
      <c r="U111" s="54">
        <f t="shared" si="130"/>
        <v>0</v>
      </c>
      <c r="V111" s="54">
        <f t="shared" si="131"/>
        <v>0</v>
      </c>
      <c r="W111" s="54">
        <f t="shared" si="132"/>
        <v>0</v>
      </c>
      <c r="X111" s="54">
        <f t="shared" si="123"/>
        <v>1680.6722689075632</v>
      </c>
      <c r="Y111" s="134" t="s">
        <v>83</v>
      </c>
      <c r="Z111" s="173" t="s">
        <v>310</v>
      </c>
      <c r="AA111" s="132" t="s">
        <v>368</v>
      </c>
    </row>
    <row r="112" spans="1:27" ht="41.25" customHeight="1" thickBot="1" x14ac:dyDescent="0.25">
      <c r="A112" s="298">
        <v>85</v>
      </c>
      <c r="B112" s="74" t="s">
        <v>48</v>
      </c>
      <c r="C112" s="52">
        <v>64</v>
      </c>
      <c r="D112" s="168" t="s">
        <v>298</v>
      </c>
      <c r="E112" s="205" t="s">
        <v>299</v>
      </c>
      <c r="F112" s="52"/>
      <c r="G112" s="52"/>
      <c r="H112" s="52"/>
      <c r="I112" s="52"/>
      <c r="J112" s="52"/>
      <c r="K112" s="52"/>
      <c r="L112" s="52"/>
      <c r="M112" s="52"/>
      <c r="N112" s="52"/>
      <c r="O112" s="54">
        <f t="shared" si="124"/>
        <v>0</v>
      </c>
      <c r="P112" s="54">
        <f t="shared" si="125"/>
        <v>0</v>
      </c>
      <c r="Q112" s="54">
        <f t="shared" si="126"/>
        <v>0</v>
      </c>
      <c r="R112" s="54">
        <f t="shared" si="127"/>
        <v>0</v>
      </c>
      <c r="S112" s="54">
        <f t="shared" si="128"/>
        <v>0</v>
      </c>
      <c r="T112" s="54">
        <f t="shared" si="129"/>
        <v>0</v>
      </c>
      <c r="U112" s="54">
        <f t="shared" si="130"/>
        <v>0</v>
      </c>
      <c r="V112" s="54">
        <f t="shared" si="131"/>
        <v>0</v>
      </c>
      <c r="W112" s="54">
        <f t="shared" si="132"/>
        <v>0</v>
      </c>
      <c r="X112" s="54">
        <f t="shared" si="123"/>
        <v>0</v>
      </c>
      <c r="Y112" s="134" t="s">
        <v>83</v>
      </c>
      <c r="Z112" s="203" t="s">
        <v>310</v>
      </c>
      <c r="AA112" s="132" t="s">
        <v>305</v>
      </c>
    </row>
    <row r="113" spans="1:27" ht="50.45" customHeight="1" thickBot="1" x14ac:dyDescent="0.25">
      <c r="A113" s="301">
        <v>86</v>
      </c>
      <c r="B113" s="41" t="s">
        <v>48</v>
      </c>
      <c r="C113" s="45">
        <v>65</v>
      </c>
      <c r="D113" s="72" t="s">
        <v>229</v>
      </c>
      <c r="E113" s="317" t="s">
        <v>230</v>
      </c>
      <c r="F113" s="52">
        <v>10000</v>
      </c>
      <c r="G113" s="52"/>
      <c r="H113" s="52"/>
      <c r="I113" s="52"/>
      <c r="J113" s="52"/>
      <c r="K113" s="52"/>
      <c r="L113" s="52"/>
      <c r="M113" s="52"/>
      <c r="N113" s="52"/>
      <c r="O113" s="54">
        <f>F113/1.19</f>
        <v>8403.361344537816</v>
      </c>
      <c r="P113" s="54">
        <f t="shared" si="125"/>
        <v>0</v>
      </c>
      <c r="Q113" s="54">
        <f t="shared" si="126"/>
        <v>0</v>
      </c>
      <c r="R113" s="54">
        <f t="shared" si="127"/>
        <v>0</v>
      </c>
      <c r="S113" s="54">
        <f t="shared" si="128"/>
        <v>0</v>
      </c>
      <c r="T113" s="54">
        <f t="shared" si="129"/>
        <v>0</v>
      </c>
      <c r="U113" s="54">
        <f t="shared" si="130"/>
        <v>0</v>
      </c>
      <c r="V113" s="54">
        <f t="shared" si="131"/>
        <v>0</v>
      </c>
      <c r="W113" s="54">
        <f t="shared" si="132"/>
        <v>0</v>
      </c>
      <c r="X113" s="54">
        <f t="shared" si="123"/>
        <v>8403.361344537816</v>
      </c>
      <c r="Y113" s="134" t="s">
        <v>83</v>
      </c>
      <c r="Z113" s="143" t="s">
        <v>303</v>
      </c>
      <c r="AA113" s="143" t="s">
        <v>392</v>
      </c>
    </row>
    <row r="114" spans="1:27" ht="50.45" customHeight="1" thickBot="1" x14ac:dyDescent="0.25">
      <c r="A114" s="45">
        <v>87</v>
      </c>
      <c r="B114" s="41" t="s">
        <v>48</v>
      </c>
      <c r="C114" s="45">
        <v>66</v>
      </c>
      <c r="D114" s="72" t="s">
        <v>231</v>
      </c>
      <c r="E114" s="317" t="s">
        <v>232</v>
      </c>
      <c r="F114" s="52">
        <v>30000</v>
      </c>
      <c r="G114" s="52"/>
      <c r="H114" s="52"/>
      <c r="I114" s="52"/>
      <c r="J114" s="52"/>
      <c r="K114" s="52"/>
      <c r="L114" s="52"/>
      <c r="M114" s="52"/>
      <c r="N114" s="52"/>
      <c r="O114" s="54">
        <f t="shared" ref="O114:O115" si="133">F114/1.19</f>
        <v>25210.084033613446</v>
      </c>
      <c r="P114" s="54">
        <f t="shared" ref="P114:P115" si="134">G114/1.19</f>
        <v>0</v>
      </c>
      <c r="Q114" s="54">
        <f t="shared" ref="Q114:Q115" si="135">H114/1.19</f>
        <v>0</v>
      </c>
      <c r="R114" s="54">
        <f t="shared" ref="R114:R115" si="136">I114/1.19</f>
        <v>0</v>
      </c>
      <c r="S114" s="54">
        <f t="shared" ref="S114:S115" si="137">J114/1.19</f>
        <v>0</v>
      </c>
      <c r="T114" s="54">
        <f t="shared" ref="T114:T115" si="138">K114/1.19</f>
        <v>0</v>
      </c>
      <c r="U114" s="54">
        <f t="shared" ref="U114:U115" si="139">L114/1.19</f>
        <v>0</v>
      </c>
      <c r="V114" s="54">
        <f t="shared" ref="V114:V115" si="140">M114/1.19</f>
        <v>0</v>
      </c>
      <c r="W114" s="54">
        <f t="shared" ref="W114:W115" si="141">N114/1.19</f>
        <v>0</v>
      </c>
      <c r="X114" s="54">
        <f t="shared" si="123"/>
        <v>25210.084033613446</v>
      </c>
      <c r="Y114" s="134" t="s">
        <v>83</v>
      </c>
      <c r="Z114" s="143" t="s">
        <v>303</v>
      </c>
      <c r="AA114" s="143" t="s">
        <v>315</v>
      </c>
    </row>
    <row r="115" spans="1:27" ht="174" customHeight="1" thickBot="1" x14ac:dyDescent="0.25">
      <c r="A115" s="301">
        <v>88</v>
      </c>
      <c r="B115" s="41" t="s">
        <v>48</v>
      </c>
      <c r="C115" s="45">
        <v>67</v>
      </c>
      <c r="D115" s="151" t="s">
        <v>301</v>
      </c>
      <c r="E115" s="282" t="s">
        <v>369</v>
      </c>
      <c r="F115" s="52">
        <v>6000</v>
      </c>
      <c r="G115" s="52"/>
      <c r="H115" s="52"/>
      <c r="I115" s="52"/>
      <c r="J115" s="52"/>
      <c r="K115" s="52"/>
      <c r="L115" s="52"/>
      <c r="M115" s="52"/>
      <c r="N115" s="52"/>
      <c r="O115" s="54">
        <f t="shared" si="133"/>
        <v>5042.0168067226896</v>
      </c>
      <c r="P115" s="54">
        <f t="shared" si="134"/>
        <v>0</v>
      </c>
      <c r="Q115" s="54">
        <f t="shared" si="135"/>
        <v>0</v>
      </c>
      <c r="R115" s="54">
        <f t="shared" si="136"/>
        <v>0</v>
      </c>
      <c r="S115" s="54">
        <f t="shared" si="137"/>
        <v>0</v>
      </c>
      <c r="T115" s="54">
        <f t="shared" si="138"/>
        <v>0</v>
      </c>
      <c r="U115" s="54">
        <f t="shared" si="139"/>
        <v>0</v>
      </c>
      <c r="V115" s="54">
        <f t="shared" si="140"/>
        <v>0</v>
      </c>
      <c r="W115" s="54">
        <f t="shared" si="141"/>
        <v>0</v>
      </c>
      <c r="X115" s="54">
        <f t="shared" si="123"/>
        <v>5042.0168067226896</v>
      </c>
      <c r="Y115" s="134" t="s">
        <v>83</v>
      </c>
      <c r="Z115" s="143" t="s">
        <v>303</v>
      </c>
      <c r="AA115" s="143" t="s">
        <v>315</v>
      </c>
    </row>
    <row r="116" spans="1:27" ht="237.75" customHeight="1" thickBot="1" x14ac:dyDescent="0.25">
      <c r="A116" s="305">
        <v>89</v>
      </c>
      <c r="B116" s="41" t="s">
        <v>48</v>
      </c>
      <c r="C116" s="45">
        <v>68</v>
      </c>
      <c r="D116" s="155" t="s">
        <v>375</v>
      </c>
      <c r="E116" s="130" t="s">
        <v>173</v>
      </c>
      <c r="F116" s="52">
        <v>27000</v>
      </c>
      <c r="G116" s="52"/>
      <c r="H116" s="52"/>
      <c r="I116" s="52"/>
      <c r="J116" s="52"/>
      <c r="K116" s="52"/>
      <c r="L116" s="52"/>
      <c r="M116" s="52"/>
      <c r="N116" s="52"/>
      <c r="O116" s="54">
        <f t="shared" ref="O116:O128" si="142">F116/1.19</f>
        <v>22689.0756302521</v>
      </c>
      <c r="P116" s="54">
        <f t="shared" ref="P116:P128" si="143">G116/1.19</f>
        <v>0</v>
      </c>
      <c r="Q116" s="54">
        <f t="shared" ref="Q116:Q128" si="144">H116/1.19</f>
        <v>0</v>
      </c>
      <c r="R116" s="54">
        <f t="shared" ref="R116:R128" si="145">I116/1.19</f>
        <v>0</v>
      </c>
      <c r="S116" s="54">
        <f t="shared" ref="S116:S128" si="146">J116/1.19</f>
        <v>0</v>
      </c>
      <c r="T116" s="54">
        <f t="shared" ref="T116:T128" si="147">K116/1.19</f>
        <v>0</v>
      </c>
      <c r="U116" s="54">
        <f t="shared" ref="U116:U128" si="148">L116/1.19</f>
        <v>0</v>
      </c>
      <c r="V116" s="54">
        <f t="shared" ref="V116:V128" si="149">M116/1.19</f>
        <v>0</v>
      </c>
      <c r="W116" s="54">
        <f t="shared" ref="W116:W128" si="150">N116/1.19</f>
        <v>0</v>
      </c>
      <c r="X116" s="54">
        <f t="shared" si="123"/>
        <v>22689.0756302521</v>
      </c>
      <c r="Y116" s="134" t="s">
        <v>83</v>
      </c>
      <c r="Z116" s="143" t="s">
        <v>303</v>
      </c>
      <c r="AA116" s="143" t="s">
        <v>315</v>
      </c>
    </row>
    <row r="117" spans="1:27" ht="53.25" customHeight="1" thickBot="1" x14ac:dyDescent="0.25">
      <c r="A117" s="305">
        <v>90</v>
      </c>
      <c r="B117" s="41" t="s">
        <v>48</v>
      </c>
      <c r="C117" s="45">
        <v>69</v>
      </c>
      <c r="D117" s="155" t="s">
        <v>370</v>
      </c>
      <c r="E117" s="130" t="s">
        <v>175</v>
      </c>
      <c r="F117" s="52">
        <v>5000</v>
      </c>
      <c r="G117" s="52"/>
      <c r="H117" s="52"/>
      <c r="I117" s="52"/>
      <c r="J117" s="52"/>
      <c r="K117" s="52"/>
      <c r="L117" s="52"/>
      <c r="M117" s="52"/>
      <c r="N117" s="52"/>
      <c r="O117" s="54">
        <f t="shared" si="142"/>
        <v>4201.680672268908</v>
      </c>
      <c r="P117" s="54">
        <f t="shared" si="143"/>
        <v>0</v>
      </c>
      <c r="Q117" s="54">
        <f t="shared" si="144"/>
        <v>0</v>
      </c>
      <c r="R117" s="54">
        <f t="shared" si="145"/>
        <v>0</v>
      </c>
      <c r="S117" s="54">
        <f t="shared" si="146"/>
        <v>0</v>
      </c>
      <c r="T117" s="54">
        <f t="shared" si="147"/>
        <v>0</v>
      </c>
      <c r="U117" s="54">
        <f t="shared" si="148"/>
        <v>0</v>
      </c>
      <c r="V117" s="54">
        <f t="shared" si="149"/>
        <v>0</v>
      </c>
      <c r="W117" s="54">
        <f t="shared" si="150"/>
        <v>0</v>
      </c>
      <c r="X117" s="54">
        <f t="shared" si="123"/>
        <v>4201.680672268908</v>
      </c>
      <c r="Y117" s="134" t="s">
        <v>83</v>
      </c>
      <c r="Z117" s="143" t="s">
        <v>391</v>
      </c>
      <c r="AA117" s="143" t="s">
        <v>391</v>
      </c>
    </row>
    <row r="118" spans="1:27" ht="64.5" customHeight="1" thickBot="1" x14ac:dyDescent="0.25">
      <c r="A118" s="305">
        <v>91</v>
      </c>
      <c r="B118" s="41" t="s">
        <v>48</v>
      </c>
      <c r="C118" s="45">
        <v>70</v>
      </c>
      <c r="D118" s="155" t="s">
        <v>371</v>
      </c>
      <c r="E118" s="130" t="s">
        <v>397</v>
      </c>
      <c r="F118" s="52">
        <v>5000</v>
      </c>
      <c r="G118" s="52"/>
      <c r="H118" s="52"/>
      <c r="I118" s="52"/>
      <c r="J118" s="52"/>
      <c r="K118" s="52"/>
      <c r="L118" s="52"/>
      <c r="M118" s="52"/>
      <c r="N118" s="52"/>
      <c r="O118" s="54">
        <f t="shared" si="142"/>
        <v>4201.680672268908</v>
      </c>
      <c r="P118" s="54">
        <f t="shared" si="143"/>
        <v>0</v>
      </c>
      <c r="Q118" s="54">
        <f t="shared" si="144"/>
        <v>0</v>
      </c>
      <c r="R118" s="54">
        <f t="shared" si="145"/>
        <v>0</v>
      </c>
      <c r="S118" s="54">
        <f t="shared" si="146"/>
        <v>0</v>
      </c>
      <c r="T118" s="54">
        <f t="shared" si="147"/>
        <v>0</v>
      </c>
      <c r="U118" s="54">
        <f t="shared" si="148"/>
        <v>0</v>
      </c>
      <c r="V118" s="54">
        <f t="shared" si="149"/>
        <v>0</v>
      </c>
      <c r="W118" s="54">
        <f t="shared" si="150"/>
        <v>0</v>
      </c>
      <c r="X118" s="54">
        <f t="shared" si="123"/>
        <v>4201.680672268908</v>
      </c>
      <c r="Y118" s="134" t="s">
        <v>83</v>
      </c>
      <c r="Z118" s="143" t="s">
        <v>310</v>
      </c>
      <c r="AA118" s="143" t="s">
        <v>305</v>
      </c>
    </row>
    <row r="119" spans="1:27" ht="53.25" customHeight="1" thickBot="1" x14ac:dyDescent="0.25">
      <c r="A119" s="305">
        <v>92</v>
      </c>
      <c r="B119" s="41" t="s">
        <v>48</v>
      </c>
      <c r="C119" s="45">
        <v>71</v>
      </c>
      <c r="D119" s="155" t="s">
        <v>372</v>
      </c>
      <c r="E119" s="130" t="s">
        <v>396</v>
      </c>
      <c r="F119" s="52">
        <v>8000</v>
      </c>
      <c r="G119" s="52"/>
      <c r="H119" s="52"/>
      <c r="I119" s="52"/>
      <c r="J119" s="52"/>
      <c r="K119" s="52"/>
      <c r="L119" s="52"/>
      <c r="M119" s="52"/>
      <c r="N119" s="52"/>
      <c r="O119" s="54">
        <f t="shared" si="142"/>
        <v>6722.6890756302528</v>
      </c>
      <c r="P119" s="54">
        <f t="shared" si="143"/>
        <v>0</v>
      </c>
      <c r="Q119" s="54">
        <f t="shared" si="144"/>
        <v>0</v>
      </c>
      <c r="R119" s="54">
        <f t="shared" si="145"/>
        <v>0</v>
      </c>
      <c r="S119" s="54">
        <f t="shared" si="146"/>
        <v>0</v>
      </c>
      <c r="T119" s="54">
        <f t="shared" si="147"/>
        <v>0</v>
      </c>
      <c r="U119" s="54">
        <f t="shared" si="148"/>
        <v>0</v>
      </c>
      <c r="V119" s="54">
        <f t="shared" si="149"/>
        <v>0</v>
      </c>
      <c r="W119" s="54">
        <f t="shared" si="150"/>
        <v>0</v>
      </c>
      <c r="X119" s="54">
        <f t="shared" si="123"/>
        <v>6722.6890756302528</v>
      </c>
      <c r="Y119" s="134" t="s">
        <v>83</v>
      </c>
      <c r="Z119" s="143" t="s">
        <v>303</v>
      </c>
      <c r="AA119" s="143" t="s">
        <v>315</v>
      </c>
    </row>
    <row r="120" spans="1:27" ht="53.25" customHeight="1" thickBot="1" x14ac:dyDescent="0.25">
      <c r="A120" s="305">
        <v>93</v>
      </c>
      <c r="B120" s="41" t="s">
        <v>48</v>
      </c>
      <c r="C120" s="45">
        <v>72</v>
      </c>
      <c r="D120" s="155" t="s">
        <v>373</v>
      </c>
      <c r="E120" s="130" t="s">
        <v>395</v>
      </c>
      <c r="F120" s="52">
        <v>10000</v>
      </c>
      <c r="G120" s="52"/>
      <c r="H120" s="52"/>
      <c r="I120" s="52"/>
      <c r="J120" s="52"/>
      <c r="K120" s="52"/>
      <c r="L120" s="52"/>
      <c r="M120" s="52"/>
      <c r="N120" s="52"/>
      <c r="O120" s="54">
        <f t="shared" si="142"/>
        <v>8403.361344537816</v>
      </c>
      <c r="P120" s="54">
        <f t="shared" si="143"/>
        <v>0</v>
      </c>
      <c r="Q120" s="54">
        <f t="shared" si="144"/>
        <v>0</v>
      </c>
      <c r="R120" s="54">
        <f t="shared" si="145"/>
        <v>0</v>
      </c>
      <c r="S120" s="54">
        <f t="shared" si="146"/>
        <v>0</v>
      </c>
      <c r="T120" s="54">
        <f t="shared" si="147"/>
        <v>0</v>
      </c>
      <c r="U120" s="54">
        <f t="shared" si="148"/>
        <v>0</v>
      </c>
      <c r="V120" s="54">
        <f t="shared" si="149"/>
        <v>0</v>
      </c>
      <c r="W120" s="54">
        <f t="shared" si="150"/>
        <v>0</v>
      </c>
      <c r="X120" s="54">
        <f t="shared" si="123"/>
        <v>8403.361344537816</v>
      </c>
      <c r="Y120" s="134" t="s">
        <v>83</v>
      </c>
      <c r="Z120" s="143" t="s">
        <v>303</v>
      </c>
      <c r="AA120" s="143" t="s">
        <v>315</v>
      </c>
    </row>
    <row r="121" spans="1:27" ht="60.75" customHeight="1" thickBot="1" x14ac:dyDescent="0.25">
      <c r="A121" s="305">
        <v>94</v>
      </c>
      <c r="B121" s="41" t="s">
        <v>48</v>
      </c>
      <c r="C121" s="45">
        <v>73</v>
      </c>
      <c r="D121" s="147" t="s">
        <v>374</v>
      </c>
      <c r="E121" s="130" t="s">
        <v>395</v>
      </c>
      <c r="F121" s="52">
        <v>20000</v>
      </c>
      <c r="G121" s="52"/>
      <c r="H121" s="52"/>
      <c r="I121" s="52"/>
      <c r="J121" s="52"/>
      <c r="K121" s="52"/>
      <c r="L121" s="52"/>
      <c r="M121" s="52"/>
      <c r="N121" s="52"/>
      <c r="O121" s="54">
        <f t="shared" si="142"/>
        <v>16806.722689075632</v>
      </c>
      <c r="P121" s="54">
        <f t="shared" si="143"/>
        <v>0</v>
      </c>
      <c r="Q121" s="54">
        <f t="shared" si="144"/>
        <v>0</v>
      </c>
      <c r="R121" s="54">
        <f t="shared" si="145"/>
        <v>0</v>
      </c>
      <c r="S121" s="54">
        <f t="shared" si="146"/>
        <v>0</v>
      </c>
      <c r="T121" s="54">
        <f t="shared" si="147"/>
        <v>0</v>
      </c>
      <c r="U121" s="54">
        <f t="shared" si="148"/>
        <v>0</v>
      </c>
      <c r="V121" s="54">
        <f t="shared" si="149"/>
        <v>0</v>
      </c>
      <c r="W121" s="54">
        <f t="shared" si="150"/>
        <v>0</v>
      </c>
      <c r="X121" s="54">
        <f t="shared" si="123"/>
        <v>16806.722689075632</v>
      </c>
      <c r="Y121" s="134" t="s">
        <v>83</v>
      </c>
      <c r="Z121" s="143" t="s">
        <v>303</v>
      </c>
      <c r="AA121" s="143" t="s">
        <v>315</v>
      </c>
    </row>
    <row r="122" spans="1:27" ht="49.5" customHeight="1" thickBot="1" x14ac:dyDescent="0.25">
      <c r="A122" s="305">
        <v>95</v>
      </c>
      <c r="B122" s="41" t="s">
        <v>48</v>
      </c>
      <c r="C122" s="45">
        <v>74</v>
      </c>
      <c r="D122" s="188" t="s">
        <v>376</v>
      </c>
      <c r="E122" s="327" t="s">
        <v>183</v>
      </c>
      <c r="F122" s="52">
        <v>15000</v>
      </c>
      <c r="G122" s="52"/>
      <c r="H122" s="52"/>
      <c r="I122" s="52"/>
      <c r="J122" s="52"/>
      <c r="K122" s="52"/>
      <c r="L122" s="52"/>
      <c r="M122" s="52"/>
      <c r="N122" s="52"/>
      <c r="O122" s="54">
        <f t="shared" si="142"/>
        <v>12605.042016806723</v>
      </c>
      <c r="P122" s="54">
        <f t="shared" si="143"/>
        <v>0</v>
      </c>
      <c r="Q122" s="54">
        <f t="shared" si="144"/>
        <v>0</v>
      </c>
      <c r="R122" s="54">
        <f t="shared" si="145"/>
        <v>0</v>
      </c>
      <c r="S122" s="54">
        <f t="shared" si="146"/>
        <v>0</v>
      </c>
      <c r="T122" s="54">
        <f t="shared" si="147"/>
        <v>0</v>
      </c>
      <c r="U122" s="54">
        <f t="shared" si="148"/>
        <v>0</v>
      </c>
      <c r="V122" s="54">
        <f t="shared" si="149"/>
        <v>0</v>
      </c>
      <c r="W122" s="54">
        <f t="shared" si="150"/>
        <v>0</v>
      </c>
      <c r="X122" s="54">
        <f t="shared" si="123"/>
        <v>12605.042016806723</v>
      </c>
      <c r="Y122" s="134" t="s">
        <v>83</v>
      </c>
      <c r="Z122" s="143" t="s">
        <v>303</v>
      </c>
      <c r="AA122" s="143" t="s">
        <v>315</v>
      </c>
    </row>
    <row r="123" spans="1:27" ht="42" customHeight="1" thickBot="1" x14ac:dyDescent="0.25">
      <c r="A123" s="305">
        <v>96</v>
      </c>
      <c r="B123" s="41" t="s">
        <v>48</v>
      </c>
      <c r="C123" s="45">
        <v>75</v>
      </c>
      <c r="D123" s="147" t="s">
        <v>377</v>
      </c>
      <c r="E123" s="130" t="s">
        <v>394</v>
      </c>
      <c r="F123" s="52">
        <v>24000</v>
      </c>
      <c r="G123" s="52"/>
      <c r="H123" s="52"/>
      <c r="I123" s="52"/>
      <c r="J123" s="52"/>
      <c r="K123" s="52"/>
      <c r="L123" s="52"/>
      <c r="M123" s="52"/>
      <c r="N123" s="52"/>
      <c r="O123" s="54">
        <f t="shared" si="142"/>
        <v>20168.067226890758</v>
      </c>
      <c r="P123" s="54">
        <f t="shared" si="143"/>
        <v>0</v>
      </c>
      <c r="Q123" s="54">
        <f t="shared" si="144"/>
        <v>0</v>
      </c>
      <c r="R123" s="54">
        <f t="shared" si="145"/>
        <v>0</v>
      </c>
      <c r="S123" s="54">
        <f t="shared" si="146"/>
        <v>0</v>
      </c>
      <c r="T123" s="54">
        <f t="shared" si="147"/>
        <v>0</v>
      </c>
      <c r="U123" s="54">
        <f t="shared" si="148"/>
        <v>0</v>
      </c>
      <c r="V123" s="54">
        <f t="shared" si="149"/>
        <v>0</v>
      </c>
      <c r="W123" s="54">
        <f t="shared" si="150"/>
        <v>0</v>
      </c>
      <c r="X123" s="54">
        <f t="shared" si="123"/>
        <v>20168.067226890758</v>
      </c>
      <c r="Y123" s="134" t="s">
        <v>83</v>
      </c>
      <c r="Z123" s="143" t="s">
        <v>303</v>
      </c>
      <c r="AA123" s="143" t="s">
        <v>315</v>
      </c>
    </row>
    <row r="124" spans="1:27" ht="60.75" customHeight="1" thickBot="1" x14ac:dyDescent="0.25">
      <c r="A124" s="305">
        <v>97</v>
      </c>
      <c r="B124" s="41" t="s">
        <v>48</v>
      </c>
      <c r="C124" s="45">
        <v>76</v>
      </c>
      <c r="D124" s="72" t="s">
        <v>378</v>
      </c>
      <c r="E124" s="327" t="s">
        <v>181</v>
      </c>
      <c r="F124" s="52">
        <v>5000</v>
      </c>
      <c r="G124" s="52"/>
      <c r="H124" s="52"/>
      <c r="I124" s="52"/>
      <c r="J124" s="52"/>
      <c r="K124" s="52"/>
      <c r="L124" s="52"/>
      <c r="M124" s="52"/>
      <c r="N124" s="52"/>
      <c r="O124" s="54">
        <f t="shared" si="142"/>
        <v>4201.680672268908</v>
      </c>
      <c r="P124" s="54">
        <f t="shared" si="143"/>
        <v>0</v>
      </c>
      <c r="Q124" s="54">
        <f t="shared" si="144"/>
        <v>0</v>
      </c>
      <c r="R124" s="54">
        <f t="shared" si="145"/>
        <v>0</v>
      </c>
      <c r="S124" s="54">
        <f t="shared" si="146"/>
        <v>0</v>
      </c>
      <c r="T124" s="54">
        <f t="shared" si="147"/>
        <v>0</v>
      </c>
      <c r="U124" s="54">
        <f t="shared" si="148"/>
        <v>0</v>
      </c>
      <c r="V124" s="54">
        <f t="shared" si="149"/>
        <v>0</v>
      </c>
      <c r="W124" s="54">
        <f t="shared" si="150"/>
        <v>0</v>
      </c>
      <c r="X124" s="54">
        <f t="shared" si="123"/>
        <v>4201.680672268908</v>
      </c>
      <c r="Y124" s="134" t="s">
        <v>83</v>
      </c>
      <c r="Z124" s="143" t="s">
        <v>303</v>
      </c>
      <c r="AA124" s="143" t="s">
        <v>315</v>
      </c>
    </row>
    <row r="125" spans="1:27" ht="39.75" customHeight="1" thickBot="1" x14ac:dyDescent="0.25">
      <c r="A125" s="305">
        <v>98</v>
      </c>
      <c r="B125" s="41" t="s">
        <v>48</v>
      </c>
      <c r="C125" s="45">
        <v>77</v>
      </c>
      <c r="D125" s="168" t="s">
        <v>224</v>
      </c>
      <c r="E125" s="146" t="s">
        <v>225</v>
      </c>
      <c r="F125" s="52">
        <v>7000</v>
      </c>
      <c r="G125" s="52"/>
      <c r="H125" s="52"/>
      <c r="I125" s="52"/>
      <c r="J125" s="52"/>
      <c r="K125" s="52"/>
      <c r="L125" s="52"/>
      <c r="M125" s="52"/>
      <c r="N125" s="52"/>
      <c r="O125" s="54">
        <f t="shared" si="142"/>
        <v>5882.3529411764712</v>
      </c>
      <c r="P125" s="54">
        <f t="shared" si="143"/>
        <v>0</v>
      </c>
      <c r="Q125" s="54">
        <f t="shared" si="144"/>
        <v>0</v>
      </c>
      <c r="R125" s="54">
        <f t="shared" si="145"/>
        <v>0</v>
      </c>
      <c r="S125" s="54">
        <f t="shared" si="146"/>
        <v>0</v>
      </c>
      <c r="T125" s="54">
        <f t="shared" si="147"/>
        <v>0</v>
      </c>
      <c r="U125" s="54">
        <f t="shared" si="148"/>
        <v>0</v>
      </c>
      <c r="V125" s="54">
        <f t="shared" si="149"/>
        <v>0</v>
      </c>
      <c r="W125" s="54">
        <f t="shared" si="150"/>
        <v>0</v>
      </c>
      <c r="X125" s="54">
        <f t="shared" si="123"/>
        <v>5882.3529411764712</v>
      </c>
      <c r="Y125" s="134" t="s">
        <v>83</v>
      </c>
      <c r="Z125" s="143" t="s">
        <v>303</v>
      </c>
      <c r="AA125" s="143" t="s">
        <v>315</v>
      </c>
    </row>
    <row r="126" spans="1:27" ht="37.5" customHeight="1" thickBot="1" x14ac:dyDescent="0.25">
      <c r="A126" s="305">
        <v>99</v>
      </c>
      <c r="B126" s="41" t="s">
        <v>48</v>
      </c>
      <c r="C126" s="45">
        <v>78</v>
      </c>
      <c r="D126" s="72" t="s">
        <v>379</v>
      </c>
      <c r="E126" s="206" t="s">
        <v>271</v>
      </c>
      <c r="F126" s="52">
        <v>10000</v>
      </c>
      <c r="G126" s="52"/>
      <c r="H126" s="52"/>
      <c r="I126" s="52"/>
      <c r="J126" s="52"/>
      <c r="K126" s="52"/>
      <c r="L126" s="52"/>
      <c r="M126" s="52"/>
      <c r="N126" s="52"/>
      <c r="O126" s="54">
        <f t="shared" si="142"/>
        <v>8403.361344537816</v>
      </c>
      <c r="P126" s="54">
        <f t="shared" si="143"/>
        <v>0</v>
      </c>
      <c r="Q126" s="54">
        <f t="shared" si="144"/>
        <v>0</v>
      </c>
      <c r="R126" s="54">
        <f t="shared" si="145"/>
        <v>0</v>
      </c>
      <c r="S126" s="54">
        <f t="shared" si="146"/>
        <v>0</v>
      </c>
      <c r="T126" s="54">
        <f t="shared" si="147"/>
        <v>0</v>
      </c>
      <c r="U126" s="54">
        <f t="shared" si="148"/>
        <v>0</v>
      </c>
      <c r="V126" s="54">
        <f t="shared" si="149"/>
        <v>0</v>
      </c>
      <c r="W126" s="54">
        <f t="shared" si="150"/>
        <v>0</v>
      </c>
      <c r="X126" s="54">
        <f t="shared" si="123"/>
        <v>8403.361344537816</v>
      </c>
      <c r="Y126" s="134" t="s">
        <v>83</v>
      </c>
      <c r="Z126" s="143" t="s">
        <v>303</v>
      </c>
      <c r="AA126" s="143" t="s">
        <v>315</v>
      </c>
    </row>
    <row r="127" spans="1:27" ht="36" customHeight="1" thickBot="1" x14ac:dyDescent="0.25">
      <c r="A127" s="305">
        <v>100</v>
      </c>
      <c r="B127" s="41" t="s">
        <v>48</v>
      </c>
      <c r="C127" s="45">
        <v>79</v>
      </c>
      <c r="D127" s="147" t="s">
        <v>380</v>
      </c>
      <c r="E127" s="130" t="s">
        <v>393</v>
      </c>
      <c r="F127" s="52">
        <v>3000</v>
      </c>
      <c r="G127" s="52"/>
      <c r="H127" s="52"/>
      <c r="I127" s="52"/>
      <c r="J127" s="52"/>
      <c r="K127" s="52"/>
      <c r="L127" s="52"/>
      <c r="M127" s="52"/>
      <c r="N127" s="52"/>
      <c r="O127" s="54">
        <f t="shared" si="142"/>
        <v>2521.0084033613448</v>
      </c>
      <c r="P127" s="54">
        <f t="shared" si="143"/>
        <v>0</v>
      </c>
      <c r="Q127" s="54">
        <f t="shared" si="144"/>
        <v>0</v>
      </c>
      <c r="R127" s="54">
        <f t="shared" si="145"/>
        <v>0</v>
      </c>
      <c r="S127" s="54">
        <f t="shared" si="146"/>
        <v>0</v>
      </c>
      <c r="T127" s="54">
        <f t="shared" si="147"/>
        <v>0</v>
      </c>
      <c r="U127" s="54">
        <f t="shared" si="148"/>
        <v>0</v>
      </c>
      <c r="V127" s="54">
        <f t="shared" si="149"/>
        <v>0</v>
      </c>
      <c r="W127" s="54">
        <f t="shared" si="150"/>
        <v>0</v>
      </c>
      <c r="X127" s="54">
        <f t="shared" si="123"/>
        <v>2521.0084033613448</v>
      </c>
      <c r="Y127" s="134" t="s">
        <v>83</v>
      </c>
      <c r="Z127" s="143" t="s">
        <v>303</v>
      </c>
      <c r="AA127" s="143" t="s">
        <v>315</v>
      </c>
    </row>
    <row r="128" spans="1:27" ht="28.5" customHeight="1" thickBot="1" x14ac:dyDescent="0.25">
      <c r="A128" s="45">
        <v>101</v>
      </c>
      <c r="B128" s="41"/>
      <c r="C128" s="45"/>
      <c r="D128" s="97" t="s">
        <v>233</v>
      </c>
      <c r="E128" s="130"/>
      <c r="F128" s="52">
        <f>SUM(F106:F127)</f>
        <v>224000</v>
      </c>
      <c r="G128" s="52"/>
      <c r="H128" s="52">
        <f>SUM(H106:H127)</f>
        <v>2000</v>
      </c>
      <c r="I128" s="52">
        <f>SUM(I106:I127)</f>
        <v>54000</v>
      </c>
      <c r="J128" s="52">
        <f>SUM(J106:J127)</f>
        <v>21000</v>
      </c>
      <c r="K128" s="52">
        <f>SUM(K106:K127)</f>
        <v>34000</v>
      </c>
      <c r="L128" s="52"/>
      <c r="M128" s="52"/>
      <c r="N128" s="52"/>
      <c r="O128" s="54">
        <f t="shared" si="142"/>
        <v>188235.29411764708</v>
      </c>
      <c r="P128" s="54">
        <f t="shared" si="143"/>
        <v>0</v>
      </c>
      <c r="Q128" s="54">
        <f t="shared" si="144"/>
        <v>1680.6722689075632</v>
      </c>
      <c r="R128" s="54">
        <f t="shared" si="145"/>
        <v>45378.151260504201</v>
      </c>
      <c r="S128" s="54">
        <f t="shared" si="146"/>
        <v>17647.058823529413</v>
      </c>
      <c r="T128" s="54">
        <f t="shared" si="147"/>
        <v>28571.428571428572</v>
      </c>
      <c r="U128" s="54">
        <f t="shared" si="148"/>
        <v>0</v>
      </c>
      <c r="V128" s="54">
        <f t="shared" si="149"/>
        <v>0</v>
      </c>
      <c r="W128" s="54">
        <f t="shared" si="150"/>
        <v>0</v>
      </c>
      <c r="X128" s="54">
        <f t="shared" si="123"/>
        <v>281512.60504201683</v>
      </c>
      <c r="Y128" s="134"/>
      <c r="Z128" s="143"/>
      <c r="AA128" s="143"/>
    </row>
    <row r="129" spans="1:259" ht="28.5" customHeight="1" thickBot="1" x14ac:dyDescent="0.25">
      <c r="A129" s="45">
        <v>102</v>
      </c>
      <c r="B129" s="41"/>
      <c r="C129" s="45"/>
      <c r="D129" s="72" t="s">
        <v>234</v>
      </c>
      <c r="E129" s="130"/>
      <c r="F129" s="52"/>
      <c r="G129" s="52"/>
      <c r="H129" s="52"/>
      <c r="I129" s="52"/>
      <c r="J129" s="52"/>
      <c r="K129" s="52"/>
      <c r="L129" s="52"/>
      <c r="M129" s="52"/>
      <c r="N129" s="52"/>
      <c r="O129" s="54">
        <f>O27+O29+O31+O34+O38+O42+O82+O84+O86+O90+O92+O94+O96+O98+O102+O103+O104+O128</f>
        <v>2244329.5813738341</v>
      </c>
      <c r="P129" s="54">
        <f t="shared" ref="P129:X129" si="151">P27+P29+P31+P34+P38+P42+P82+P84+P86+P90+P92+P94+P96+P98+P102+P103+P104+P128</f>
        <v>313931.07701796311</v>
      </c>
      <c r="Q129" s="54">
        <f t="shared" si="151"/>
        <v>1117515.9972245777</v>
      </c>
      <c r="R129" s="54">
        <f t="shared" si="151"/>
        <v>106876.87919204379</v>
      </c>
      <c r="S129" s="54">
        <f t="shared" si="151"/>
        <v>100316.08973864777</v>
      </c>
      <c r="T129" s="54">
        <f t="shared" si="151"/>
        <v>120630.63757613138</v>
      </c>
      <c r="U129" s="54">
        <f t="shared" si="151"/>
        <v>63950.350782514841</v>
      </c>
      <c r="V129" s="54">
        <f t="shared" si="151"/>
        <v>0</v>
      </c>
      <c r="W129" s="54">
        <f t="shared" si="151"/>
        <v>345385.86076632485</v>
      </c>
      <c r="X129" s="54">
        <f t="shared" si="151"/>
        <v>4412936.4736720379</v>
      </c>
      <c r="Y129" s="139"/>
      <c r="Z129" s="137"/>
      <c r="AA129" s="133"/>
    </row>
    <row r="130" spans="1:259" ht="25.5" customHeight="1" thickBot="1" x14ac:dyDescent="0.25">
      <c r="A130" s="301">
        <v>103</v>
      </c>
      <c r="B130" s="41"/>
      <c r="C130" s="45"/>
      <c r="D130" s="72" t="s">
        <v>235</v>
      </c>
      <c r="E130" s="130"/>
      <c r="F130" s="52"/>
      <c r="G130" s="150"/>
      <c r="H130" s="150"/>
      <c r="I130" s="150"/>
      <c r="J130" s="150"/>
      <c r="K130" s="150"/>
      <c r="L130" s="150"/>
      <c r="M130" s="174"/>
      <c r="N130" s="150"/>
      <c r="O130" s="216"/>
      <c r="P130" s="108"/>
      <c r="Q130" s="216"/>
      <c r="R130" s="108"/>
      <c r="S130" s="216"/>
      <c r="T130" s="108"/>
      <c r="U130" s="216"/>
      <c r="V130" s="108"/>
      <c r="W130" s="108"/>
      <c r="X130" s="54"/>
      <c r="Y130" s="139"/>
      <c r="Z130" s="137"/>
      <c r="AA130" s="133"/>
    </row>
    <row r="131" spans="1:259" ht="98.25" customHeight="1" thickBot="1" x14ac:dyDescent="0.25">
      <c r="A131" s="45">
        <v>104</v>
      </c>
      <c r="B131" s="45" t="s">
        <v>55</v>
      </c>
      <c r="C131" s="45">
        <v>80</v>
      </c>
      <c r="D131" s="72" t="s">
        <v>238</v>
      </c>
      <c r="E131" s="214"/>
      <c r="F131" s="52">
        <v>32399.78</v>
      </c>
      <c r="G131" s="150"/>
      <c r="H131" s="150"/>
      <c r="I131" s="150"/>
      <c r="J131" s="150"/>
      <c r="K131" s="150"/>
      <c r="L131" s="150"/>
      <c r="M131" s="150"/>
      <c r="N131" s="150"/>
      <c r="O131" s="54">
        <f>F131/1.19</f>
        <v>27226.705882352941</v>
      </c>
      <c r="P131" s="54">
        <f t="shared" ref="P131:W131" si="152">G131/1.19</f>
        <v>0</v>
      </c>
      <c r="Q131" s="54">
        <f t="shared" si="152"/>
        <v>0</v>
      </c>
      <c r="R131" s="54">
        <f t="shared" si="152"/>
        <v>0</v>
      </c>
      <c r="S131" s="54">
        <f t="shared" si="152"/>
        <v>0</v>
      </c>
      <c r="T131" s="54">
        <f t="shared" si="152"/>
        <v>0</v>
      </c>
      <c r="U131" s="54">
        <f t="shared" si="152"/>
        <v>0</v>
      </c>
      <c r="V131" s="54">
        <f t="shared" si="152"/>
        <v>0</v>
      </c>
      <c r="W131" s="54">
        <f t="shared" si="152"/>
        <v>0</v>
      </c>
      <c r="X131" s="54">
        <f t="shared" ref="X131:X148" si="153">SUM(O131:W131)</f>
        <v>27226.705882352941</v>
      </c>
      <c r="Y131" s="134" t="s">
        <v>236</v>
      </c>
      <c r="Z131" s="143" t="s">
        <v>310</v>
      </c>
      <c r="AA131" s="143" t="s">
        <v>390</v>
      </c>
    </row>
    <row r="132" spans="1:259" ht="98.25" customHeight="1" thickBot="1" x14ac:dyDescent="0.25">
      <c r="A132" s="45">
        <v>105</v>
      </c>
      <c r="B132" s="45" t="s">
        <v>55</v>
      </c>
      <c r="C132" s="45">
        <v>81</v>
      </c>
      <c r="D132" s="72" t="s">
        <v>257</v>
      </c>
      <c r="E132" s="317" t="s">
        <v>401</v>
      </c>
      <c r="F132" s="52">
        <v>3000</v>
      </c>
      <c r="G132" s="150"/>
      <c r="H132" s="150"/>
      <c r="I132" s="150"/>
      <c r="J132" s="150"/>
      <c r="K132" s="150"/>
      <c r="L132" s="150"/>
      <c r="M132" s="150"/>
      <c r="N132" s="150"/>
      <c r="O132" s="54">
        <f t="shared" ref="O132:O133" si="154">F132/1.19</f>
        <v>2521.0084033613448</v>
      </c>
      <c r="P132" s="54">
        <f t="shared" ref="P132:P136" si="155">G132/1.19</f>
        <v>0</v>
      </c>
      <c r="Q132" s="54">
        <f t="shared" ref="Q132:Q136" si="156">H132/1.19</f>
        <v>0</v>
      </c>
      <c r="R132" s="54">
        <f t="shared" ref="R132:R136" si="157">I132/1.19</f>
        <v>0</v>
      </c>
      <c r="S132" s="54">
        <f t="shared" ref="S132:S136" si="158">J132/1.19</f>
        <v>0</v>
      </c>
      <c r="T132" s="54">
        <f t="shared" ref="T132:T136" si="159">K132/1.19</f>
        <v>0</v>
      </c>
      <c r="U132" s="54">
        <f t="shared" ref="U132:U136" si="160">L132/1.19</f>
        <v>0</v>
      </c>
      <c r="V132" s="54">
        <f t="shared" ref="V132:V136" si="161">M132/1.19</f>
        <v>0</v>
      </c>
      <c r="W132" s="54">
        <f t="shared" ref="W132:W136" si="162">N132/1.19</f>
        <v>0</v>
      </c>
      <c r="X132" s="54">
        <f t="shared" si="153"/>
        <v>2521.0084033613448</v>
      </c>
      <c r="Y132" s="134" t="s">
        <v>236</v>
      </c>
      <c r="Z132" s="203" t="s">
        <v>310</v>
      </c>
      <c r="AA132" s="143" t="s">
        <v>390</v>
      </c>
    </row>
    <row r="133" spans="1:259" ht="68.25" customHeight="1" thickBot="1" x14ac:dyDescent="0.25">
      <c r="A133" s="303">
        <v>106</v>
      </c>
      <c r="B133" s="45" t="s">
        <v>55</v>
      </c>
      <c r="C133" s="45">
        <v>82</v>
      </c>
      <c r="D133" s="321" t="s">
        <v>300</v>
      </c>
      <c r="E133" s="328" t="s">
        <v>400</v>
      </c>
      <c r="F133" s="300">
        <v>69184.990000000005</v>
      </c>
      <c r="G133" s="150"/>
      <c r="H133" s="150"/>
      <c r="I133" s="150"/>
      <c r="J133" s="150"/>
      <c r="K133" s="150"/>
      <c r="L133" s="150"/>
      <c r="M133" s="150"/>
      <c r="N133" s="150"/>
      <c r="O133" s="54">
        <f t="shared" si="154"/>
        <v>58138.647058823539</v>
      </c>
      <c r="P133" s="54">
        <f t="shared" si="155"/>
        <v>0</v>
      </c>
      <c r="Q133" s="54">
        <f t="shared" si="156"/>
        <v>0</v>
      </c>
      <c r="R133" s="54">
        <f t="shared" si="157"/>
        <v>0</v>
      </c>
      <c r="S133" s="54">
        <f t="shared" si="158"/>
        <v>0</v>
      </c>
      <c r="T133" s="54">
        <f t="shared" si="159"/>
        <v>0</v>
      </c>
      <c r="U133" s="54">
        <f t="shared" si="160"/>
        <v>0</v>
      </c>
      <c r="V133" s="54">
        <f t="shared" si="161"/>
        <v>0</v>
      </c>
      <c r="W133" s="54">
        <f t="shared" si="162"/>
        <v>0</v>
      </c>
      <c r="X133" s="54">
        <f t="shared" si="153"/>
        <v>58138.647058823539</v>
      </c>
      <c r="Y133" s="134" t="s">
        <v>236</v>
      </c>
      <c r="Z133" s="203" t="s">
        <v>310</v>
      </c>
      <c r="AA133" s="143" t="s">
        <v>303</v>
      </c>
    </row>
    <row r="134" spans="1:259" ht="191.25" customHeight="1" thickBot="1" x14ac:dyDescent="0.25">
      <c r="A134" s="45">
        <v>107</v>
      </c>
      <c r="B134" s="45" t="s">
        <v>55</v>
      </c>
      <c r="C134" s="45">
        <v>83</v>
      </c>
      <c r="D134" s="227" t="s">
        <v>343</v>
      </c>
      <c r="E134" s="146" t="s">
        <v>58</v>
      </c>
      <c r="F134" s="226">
        <v>50000</v>
      </c>
      <c r="G134" s="52"/>
      <c r="H134" s="52"/>
      <c r="I134" s="52"/>
      <c r="J134" s="52"/>
      <c r="K134" s="52"/>
      <c r="L134" s="52"/>
      <c r="M134" s="52"/>
      <c r="N134" s="52"/>
      <c r="O134" s="54">
        <f>F134/1.19</f>
        <v>42016.806722689078</v>
      </c>
      <c r="P134" s="54">
        <f t="shared" si="155"/>
        <v>0</v>
      </c>
      <c r="Q134" s="54">
        <f t="shared" si="156"/>
        <v>0</v>
      </c>
      <c r="R134" s="54">
        <f t="shared" si="157"/>
        <v>0</v>
      </c>
      <c r="S134" s="54">
        <f t="shared" si="158"/>
        <v>0</v>
      </c>
      <c r="T134" s="54">
        <f t="shared" si="159"/>
        <v>0</v>
      </c>
      <c r="U134" s="54">
        <f t="shared" si="160"/>
        <v>0</v>
      </c>
      <c r="V134" s="54">
        <f t="shared" si="161"/>
        <v>0</v>
      </c>
      <c r="W134" s="54">
        <f t="shared" si="162"/>
        <v>0</v>
      </c>
      <c r="X134" s="54">
        <f t="shared" si="153"/>
        <v>42016.806722689078</v>
      </c>
      <c r="Y134" s="134" t="s">
        <v>236</v>
      </c>
      <c r="Z134" s="203" t="s">
        <v>310</v>
      </c>
      <c r="AA134" s="144" t="s">
        <v>337</v>
      </c>
    </row>
    <row r="135" spans="1:259" ht="60.75" customHeight="1" thickBot="1" x14ac:dyDescent="0.25">
      <c r="A135" s="45">
        <v>108</v>
      </c>
      <c r="B135" s="45" t="s">
        <v>55</v>
      </c>
      <c r="C135" s="45">
        <v>84</v>
      </c>
      <c r="D135" s="279" t="s">
        <v>290</v>
      </c>
      <c r="E135" s="189" t="s">
        <v>289</v>
      </c>
      <c r="F135" s="226">
        <v>104839</v>
      </c>
      <c r="G135" s="52"/>
      <c r="H135" s="52"/>
      <c r="I135" s="52"/>
      <c r="J135" s="288"/>
      <c r="K135" s="52"/>
      <c r="L135" s="52"/>
      <c r="M135" s="52"/>
      <c r="N135" s="52"/>
      <c r="O135" s="54">
        <f t="shared" ref="O135:O136" si="163">F135/1.19</f>
        <v>88100</v>
      </c>
      <c r="P135" s="54">
        <f t="shared" si="155"/>
        <v>0</v>
      </c>
      <c r="Q135" s="54">
        <f t="shared" si="156"/>
        <v>0</v>
      </c>
      <c r="R135" s="54">
        <f t="shared" si="157"/>
        <v>0</v>
      </c>
      <c r="S135" s="54">
        <f t="shared" si="158"/>
        <v>0</v>
      </c>
      <c r="T135" s="54">
        <f t="shared" si="159"/>
        <v>0</v>
      </c>
      <c r="U135" s="54">
        <f t="shared" si="160"/>
        <v>0</v>
      </c>
      <c r="V135" s="54">
        <f t="shared" si="161"/>
        <v>0</v>
      </c>
      <c r="W135" s="54">
        <f t="shared" si="162"/>
        <v>0</v>
      </c>
      <c r="X135" s="54">
        <f t="shared" si="153"/>
        <v>88100</v>
      </c>
      <c r="Y135" s="134" t="s">
        <v>83</v>
      </c>
      <c r="Z135" s="390" t="s">
        <v>333</v>
      </c>
      <c r="AA135" s="391"/>
    </row>
    <row r="136" spans="1:259" ht="60.75" customHeight="1" thickBot="1" x14ac:dyDescent="0.25">
      <c r="A136" s="305">
        <v>109</v>
      </c>
      <c r="B136" s="45" t="s">
        <v>55</v>
      </c>
      <c r="C136" s="45">
        <v>85</v>
      </c>
      <c r="D136" s="222" t="s">
        <v>342</v>
      </c>
      <c r="E136" s="228" t="s">
        <v>237</v>
      </c>
      <c r="F136" s="315">
        <v>2142</v>
      </c>
      <c r="G136" s="52"/>
      <c r="H136" s="52"/>
      <c r="I136" s="52"/>
      <c r="J136" s="308"/>
      <c r="K136" s="52"/>
      <c r="L136" s="52"/>
      <c r="M136" s="52"/>
      <c r="N136" s="52"/>
      <c r="O136" s="54">
        <f t="shared" si="163"/>
        <v>1800</v>
      </c>
      <c r="P136" s="54">
        <f t="shared" si="155"/>
        <v>0</v>
      </c>
      <c r="Q136" s="54">
        <f t="shared" si="156"/>
        <v>0</v>
      </c>
      <c r="R136" s="54">
        <f t="shared" si="157"/>
        <v>0</v>
      </c>
      <c r="S136" s="54">
        <f t="shared" si="158"/>
        <v>0</v>
      </c>
      <c r="T136" s="54">
        <f t="shared" si="159"/>
        <v>0</v>
      </c>
      <c r="U136" s="54">
        <f t="shared" si="160"/>
        <v>0</v>
      </c>
      <c r="V136" s="54">
        <f t="shared" si="161"/>
        <v>0</v>
      </c>
      <c r="W136" s="54">
        <f t="shared" si="162"/>
        <v>0</v>
      </c>
      <c r="X136" s="54">
        <f t="shared" si="153"/>
        <v>1800</v>
      </c>
      <c r="Y136" s="134" t="s">
        <v>83</v>
      </c>
      <c r="Z136" s="311" t="s">
        <v>314</v>
      </c>
      <c r="AA136" s="312" t="s">
        <v>314</v>
      </c>
    </row>
    <row r="137" spans="1:259" ht="28.5" customHeight="1" thickBot="1" x14ac:dyDescent="0.25">
      <c r="A137" s="303">
        <v>110</v>
      </c>
      <c r="B137" s="45"/>
      <c r="C137" s="45"/>
      <c r="D137" s="225" t="s">
        <v>239</v>
      </c>
      <c r="E137" s="229"/>
      <c r="F137" s="226">
        <f>SUM(F131:F135)</f>
        <v>259423.77000000002</v>
      </c>
      <c r="G137" s="52"/>
      <c r="H137" s="52"/>
      <c r="I137" s="52"/>
      <c r="J137" s="52"/>
      <c r="K137" s="52"/>
      <c r="L137" s="52"/>
      <c r="M137" s="52"/>
      <c r="N137" s="52"/>
      <c r="O137" s="54">
        <f>F137/1.19</f>
        <v>218003.16806722691</v>
      </c>
      <c r="P137" s="54">
        <f t="shared" ref="P137" si="164">G137/1.19</f>
        <v>0</v>
      </c>
      <c r="Q137" s="54">
        <f t="shared" ref="Q137" si="165">H137/1.19</f>
        <v>0</v>
      </c>
      <c r="R137" s="54">
        <f t="shared" ref="R137" si="166">I137/1.19</f>
        <v>0</v>
      </c>
      <c r="S137" s="54">
        <f t="shared" ref="S137" si="167">J137/1.19</f>
        <v>0</v>
      </c>
      <c r="T137" s="54">
        <f t="shared" ref="T137" si="168">K137/1.19</f>
        <v>0</v>
      </c>
      <c r="U137" s="54">
        <f t="shared" ref="U137" si="169">L137/1.19</f>
        <v>0</v>
      </c>
      <c r="V137" s="54">
        <f t="shared" ref="V137" si="170">M137/1.19</f>
        <v>0</v>
      </c>
      <c r="W137" s="54">
        <f t="shared" ref="W137" si="171">N137/1.19</f>
        <v>0</v>
      </c>
      <c r="X137" s="54">
        <f t="shared" si="153"/>
        <v>218003.16806722691</v>
      </c>
      <c r="Y137" s="139"/>
      <c r="Z137" s="140"/>
      <c r="AA137" s="142"/>
      <c r="AD137" s="16"/>
    </row>
    <row r="138" spans="1:259" ht="47.25" customHeight="1" thickBot="1" x14ac:dyDescent="0.25">
      <c r="A138" s="45">
        <v>111</v>
      </c>
      <c r="B138" s="45" t="s">
        <v>240</v>
      </c>
      <c r="C138" s="45">
        <v>86</v>
      </c>
      <c r="D138" s="225" t="s">
        <v>344</v>
      </c>
      <c r="E138" s="206" t="s">
        <v>359</v>
      </c>
      <c r="F138" s="226">
        <v>20000</v>
      </c>
      <c r="G138" s="52"/>
      <c r="H138" s="52"/>
      <c r="I138" s="52"/>
      <c r="J138" s="52"/>
      <c r="K138" s="52"/>
      <c r="L138" s="52"/>
      <c r="M138" s="52"/>
      <c r="N138" s="52"/>
      <c r="O138" s="54">
        <f>F138/1.19</f>
        <v>16806.722689075632</v>
      </c>
      <c r="P138" s="54">
        <f t="shared" ref="P138:W147" si="172">G138/1.19</f>
        <v>0</v>
      </c>
      <c r="Q138" s="54">
        <f t="shared" si="172"/>
        <v>0</v>
      </c>
      <c r="R138" s="54">
        <f t="shared" si="172"/>
        <v>0</v>
      </c>
      <c r="S138" s="54">
        <f t="shared" si="172"/>
        <v>0</v>
      </c>
      <c r="T138" s="54">
        <f t="shared" si="172"/>
        <v>0</v>
      </c>
      <c r="U138" s="54">
        <f t="shared" si="172"/>
        <v>0</v>
      </c>
      <c r="V138" s="54">
        <f t="shared" si="172"/>
        <v>0</v>
      </c>
      <c r="W138" s="54">
        <f t="shared" si="172"/>
        <v>0</v>
      </c>
      <c r="X138" s="54">
        <f t="shared" si="153"/>
        <v>16806.722689075632</v>
      </c>
      <c r="Y138" s="134" t="s">
        <v>83</v>
      </c>
      <c r="Z138" s="143" t="s">
        <v>307</v>
      </c>
      <c r="AA138" s="143" t="s">
        <v>307</v>
      </c>
      <c r="AD138" s="16"/>
    </row>
    <row r="139" spans="1:259" ht="47.25" customHeight="1" thickBot="1" x14ac:dyDescent="0.25">
      <c r="A139" s="45">
        <v>112</v>
      </c>
      <c r="B139" s="45" t="s">
        <v>240</v>
      </c>
      <c r="C139" s="45">
        <v>87</v>
      </c>
      <c r="D139" s="72" t="s">
        <v>345</v>
      </c>
      <c r="E139" s="327" t="s">
        <v>361</v>
      </c>
      <c r="F139" s="52">
        <v>60000</v>
      </c>
      <c r="G139" s="52"/>
      <c r="H139" s="52"/>
      <c r="I139" s="52"/>
      <c r="J139" s="52"/>
      <c r="K139" s="52"/>
      <c r="L139" s="52"/>
      <c r="M139" s="52"/>
      <c r="N139" s="52"/>
      <c r="O139" s="54">
        <f t="shared" ref="O139:O147" si="173">F139/1.19</f>
        <v>50420.168067226892</v>
      </c>
      <c r="P139" s="54">
        <f t="shared" si="172"/>
        <v>0</v>
      </c>
      <c r="Q139" s="54">
        <f t="shared" si="172"/>
        <v>0</v>
      </c>
      <c r="R139" s="54">
        <f t="shared" si="172"/>
        <v>0</v>
      </c>
      <c r="S139" s="54">
        <f t="shared" si="172"/>
        <v>0</v>
      </c>
      <c r="T139" s="54">
        <f t="shared" si="172"/>
        <v>0</v>
      </c>
      <c r="U139" s="54">
        <f t="shared" si="172"/>
        <v>0</v>
      </c>
      <c r="V139" s="54">
        <f t="shared" si="172"/>
        <v>0</v>
      </c>
      <c r="W139" s="54">
        <f t="shared" si="172"/>
        <v>0</v>
      </c>
      <c r="X139" s="54">
        <f t="shared" si="153"/>
        <v>50420.168067226892</v>
      </c>
      <c r="Y139" s="134" t="s">
        <v>83</v>
      </c>
      <c r="Z139" s="143" t="s">
        <v>307</v>
      </c>
      <c r="AA139" s="143" t="s">
        <v>307</v>
      </c>
      <c r="AD139" s="16"/>
    </row>
    <row r="140" spans="1:259" ht="71.25" customHeight="1" thickBot="1" x14ac:dyDescent="0.25">
      <c r="A140" s="45">
        <v>113</v>
      </c>
      <c r="B140" s="45" t="s">
        <v>240</v>
      </c>
      <c r="C140" s="45">
        <v>88</v>
      </c>
      <c r="D140" s="72" t="s">
        <v>346</v>
      </c>
      <c r="E140" s="206" t="s">
        <v>360</v>
      </c>
      <c r="F140" s="52">
        <v>15000</v>
      </c>
      <c r="G140" s="52"/>
      <c r="H140" s="52"/>
      <c r="I140" s="52"/>
      <c r="J140" s="52"/>
      <c r="K140" s="52"/>
      <c r="L140" s="52"/>
      <c r="M140" s="52"/>
      <c r="N140" s="52"/>
      <c r="O140" s="54">
        <f t="shared" si="173"/>
        <v>12605.042016806723</v>
      </c>
      <c r="P140" s="54">
        <f t="shared" si="172"/>
        <v>0</v>
      </c>
      <c r="Q140" s="54">
        <f t="shared" si="172"/>
        <v>0</v>
      </c>
      <c r="R140" s="54">
        <f t="shared" si="172"/>
        <v>0</v>
      </c>
      <c r="S140" s="54">
        <f t="shared" si="172"/>
        <v>0</v>
      </c>
      <c r="T140" s="54">
        <f t="shared" si="172"/>
        <v>0</v>
      </c>
      <c r="U140" s="54">
        <f t="shared" si="172"/>
        <v>0</v>
      </c>
      <c r="V140" s="54">
        <f t="shared" si="172"/>
        <v>0</v>
      </c>
      <c r="W140" s="54">
        <f t="shared" si="172"/>
        <v>0</v>
      </c>
      <c r="X140" s="54">
        <f t="shared" si="153"/>
        <v>12605.042016806723</v>
      </c>
      <c r="Y140" s="134" t="s">
        <v>83</v>
      </c>
      <c r="Z140" s="143" t="s">
        <v>307</v>
      </c>
      <c r="AA140" s="143" t="s">
        <v>307</v>
      </c>
      <c r="AD140" s="16"/>
    </row>
    <row r="141" spans="1:259" ht="69.75" customHeight="1" thickBot="1" x14ac:dyDescent="0.25">
      <c r="A141" s="303">
        <v>114</v>
      </c>
      <c r="B141" s="45" t="s">
        <v>240</v>
      </c>
      <c r="C141" s="45">
        <v>89</v>
      </c>
      <c r="D141" s="72" t="s">
        <v>347</v>
      </c>
      <c r="E141" s="205" t="s">
        <v>360</v>
      </c>
      <c r="F141" s="52">
        <v>8000</v>
      </c>
      <c r="G141" s="52"/>
      <c r="H141" s="52"/>
      <c r="I141" s="52"/>
      <c r="J141" s="52"/>
      <c r="K141" s="52"/>
      <c r="L141" s="52"/>
      <c r="M141" s="52"/>
      <c r="N141" s="52"/>
      <c r="O141" s="54">
        <f t="shared" si="173"/>
        <v>6722.6890756302528</v>
      </c>
      <c r="P141" s="54">
        <f t="shared" si="172"/>
        <v>0</v>
      </c>
      <c r="Q141" s="54">
        <f t="shared" si="172"/>
        <v>0</v>
      </c>
      <c r="R141" s="54">
        <f t="shared" si="172"/>
        <v>0</v>
      </c>
      <c r="S141" s="54">
        <f t="shared" si="172"/>
        <v>0</v>
      </c>
      <c r="T141" s="54">
        <f t="shared" si="172"/>
        <v>0</v>
      </c>
      <c r="U141" s="54">
        <f t="shared" si="172"/>
        <v>0</v>
      </c>
      <c r="V141" s="54">
        <f t="shared" si="172"/>
        <v>0</v>
      </c>
      <c r="W141" s="54">
        <f t="shared" si="172"/>
        <v>0</v>
      </c>
      <c r="X141" s="54">
        <f t="shared" si="153"/>
        <v>6722.6890756302528</v>
      </c>
      <c r="Y141" s="134" t="s">
        <v>83</v>
      </c>
      <c r="Z141" s="143" t="s">
        <v>307</v>
      </c>
      <c r="AA141" s="143" t="s">
        <v>307</v>
      </c>
      <c r="AD141" s="16"/>
    </row>
    <row r="142" spans="1:259" ht="47.25" customHeight="1" thickBot="1" x14ac:dyDescent="0.25">
      <c r="A142" s="45">
        <v>115</v>
      </c>
      <c r="B142" s="45" t="s">
        <v>240</v>
      </c>
      <c r="C142" s="45">
        <v>90</v>
      </c>
      <c r="D142" s="72" t="s">
        <v>348</v>
      </c>
      <c r="E142" s="317" t="s">
        <v>362</v>
      </c>
      <c r="F142" s="52">
        <v>5000</v>
      </c>
      <c r="G142" s="52"/>
      <c r="H142" s="52"/>
      <c r="I142" s="52"/>
      <c r="J142" s="52"/>
      <c r="K142" s="52"/>
      <c r="L142" s="52"/>
      <c r="M142" s="52"/>
      <c r="N142" s="52"/>
      <c r="O142" s="54">
        <f t="shared" si="173"/>
        <v>4201.680672268908</v>
      </c>
      <c r="P142" s="54">
        <f t="shared" si="172"/>
        <v>0</v>
      </c>
      <c r="Q142" s="54">
        <f t="shared" si="172"/>
        <v>0</v>
      </c>
      <c r="R142" s="54">
        <f t="shared" si="172"/>
        <v>0</v>
      </c>
      <c r="S142" s="54">
        <f t="shared" si="172"/>
        <v>0</v>
      </c>
      <c r="T142" s="54">
        <f t="shared" si="172"/>
        <v>0</v>
      </c>
      <c r="U142" s="54">
        <f t="shared" si="172"/>
        <v>0</v>
      </c>
      <c r="V142" s="54">
        <f t="shared" si="172"/>
        <v>0</v>
      </c>
      <c r="W142" s="54">
        <f t="shared" si="172"/>
        <v>0</v>
      </c>
      <c r="X142" s="54">
        <f t="shared" si="153"/>
        <v>4201.680672268908</v>
      </c>
      <c r="Y142" s="134" t="s">
        <v>83</v>
      </c>
      <c r="Z142" s="143" t="s">
        <v>307</v>
      </c>
      <c r="AA142" s="143" t="s">
        <v>307</v>
      </c>
      <c r="AD142" s="16"/>
    </row>
    <row r="143" spans="1:259" ht="48.75" customHeight="1" thickBot="1" x14ac:dyDescent="0.25">
      <c r="A143" s="45">
        <v>116</v>
      </c>
      <c r="B143" s="45" t="s">
        <v>240</v>
      </c>
      <c r="C143" s="45">
        <v>91</v>
      </c>
      <c r="D143" s="316" t="s">
        <v>349</v>
      </c>
      <c r="E143" s="317" t="s">
        <v>363</v>
      </c>
      <c r="F143" s="52">
        <v>12000</v>
      </c>
      <c r="G143" s="52"/>
      <c r="H143" s="52"/>
      <c r="I143" s="52"/>
      <c r="J143" s="52"/>
      <c r="K143" s="52"/>
      <c r="L143" s="52"/>
      <c r="M143" s="52"/>
      <c r="N143" s="52"/>
      <c r="O143" s="54">
        <f t="shared" si="173"/>
        <v>10084.033613445379</v>
      </c>
      <c r="P143" s="54">
        <f t="shared" si="172"/>
        <v>0</v>
      </c>
      <c r="Q143" s="54">
        <f t="shared" si="172"/>
        <v>0</v>
      </c>
      <c r="R143" s="54">
        <f t="shared" si="172"/>
        <v>0</v>
      </c>
      <c r="S143" s="54">
        <f t="shared" si="172"/>
        <v>0</v>
      </c>
      <c r="T143" s="54">
        <f t="shared" si="172"/>
        <v>0</v>
      </c>
      <c r="U143" s="54">
        <f t="shared" si="172"/>
        <v>0</v>
      </c>
      <c r="V143" s="54">
        <f t="shared" si="172"/>
        <v>0</v>
      </c>
      <c r="W143" s="54">
        <f t="shared" si="172"/>
        <v>0</v>
      </c>
      <c r="X143" s="54">
        <f t="shared" si="153"/>
        <v>10084.033613445379</v>
      </c>
      <c r="Y143" s="134" t="s">
        <v>83</v>
      </c>
      <c r="Z143" s="143" t="s">
        <v>307</v>
      </c>
      <c r="AA143" s="143" t="s">
        <v>307</v>
      </c>
      <c r="AD143" s="16"/>
    </row>
    <row r="144" spans="1:259" ht="49.5" customHeight="1" thickBot="1" x14ac:dyDescent="0.25">
      <c r="A144" s="303">
        <v>117</v>
      </c>
      <c r="B144" s="45" t="s">
        <v>240</v>
      </c>
      <c r="C144" s="45">
        <v>92</v>
      </c>
      <c r="D144" s="149" t="s">
        <v>350</v>
      </c>
      <c r="E144" s="283" t="s">
        <v>364</v>
      </c>
      <c r="F144" s="52">
        <v>10000</v>
      </c>
      <c r="G144" s="52"/>
      <c r="H144" s="317"/>
      <c r="I144" s="52"/>
      <c r="J144" s="52"/>
      <c r="K144" s="52"/>
      <c r="L144" s="52"/>
      <c r="M144" s="52"/>
      <c r="N144" s="52"/>
      <c r="O144" s="54">
        <f t="shared" si="173"/>
        <v>8403.361344537816</v>
      </c>
      <c r="P144" s="54">
        <f t="shared" si="172"/>
        <v>0</v>
      </c>
      <c r="Q144" s="54">
        <f t="shared" si="172"/>
        <v>0</v>
      </c>
      <c r="R144" s="54">
        <f t="shared" si="172"/>
        <v>0</v>
      </c>
      <c r="S144" s="54">
        <f t="shared" si="172"/>
        <v>0</v>
      </c>
      <c r="T144" s="54">
        <f t="shared" si="172"/>
        <v>0</v>
      </c>
      <c r="U144" s="54">
        <f t="shared" si="172"/>
        <v>0</v>
      </c>
      <c r="V144" s="54">
        <f t="shared" si="172"/>
        <v>0</v>
      </c>
      <c r="W144" s="54">
        <f t="shared" si="172"/>
        <v>0</v>
      </c>
      <c r="X144" s="54">
        <f t="shared" si="153"/>
        <v>8403.361344537816</v>
      </c>
      <c r="Y144" s="134" t="s">
        <v>83</v>
      </c>
      <c r="Z144" s="143" t="s">
        <v>307</v>
      </c>
      <c r="AA144" s="143" t="s">
        <v>307</v>
      </c>
      <c r="AD144" s="16"/>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row>
    <row r="145" spans="1:259" ht="66.75" customHeight="1" thickBot="1" x14ac:dyDescent="0.25">
      <c r="A145" s="305">
        <v>118</v>
      </c>
      <c r="B145" s="45" t="s">
        <v>240</v>
      </c>
      <c r="C145" s="45">
        <v>93</v>
      </c>
      <c r="D145" s="72" t="s">
        <v>351</v>
      </c>
      <c r="E145" s="206" t="s">
        <v>261</v>
      </c>
      <c r="F145" s="52">
        <v>10000</v>
      </c>
      <c r="G145" s="52"/>
      <c r="H145" s="52"/>
      <c r="I145" s="52"/>
      <c r="J145" s="52"/>
      <c r="K145" s="52"/>
      <c r="L145" s="52"/>
      <c r="M145" s="52"/>
      <c r="N145" s="52"/>
      <c r="O145" s="54">
        <f t="shared" si="173"/>
        <v>8403.361344537816</v>
      </c>
      <c r="P145" s="54">
        <f t="shared" si="172"/>
        <v>0</v>
      </c>
      <c r="Q145" s="54">
        <f t="shared" si="172"/>
        <v>0</v>
      </c>
      <c r="R145" s="54">
        <f t="shared" si="172"/>
        <v>0</v>
      </c>
      <c r="S145" s="54">
        <f t="shared" si="172"/>
        <v>0</v>
      </c>
      <c r="T145" s="54">
        <f t="shared" si="172"/>
        <v>0</v>
      </c>
      <c r="U145" s="54">
        <f t="shared" si="172"/>
        <v>0</v>
      </c>
      <c r="V145" s="54">
        <f t="shared" si="172"/>
        <v>0</v>
      </c>
      <c r="W145" s="54">
        <f t="shared" si="172"/>
        <v>0</v>
      </c>
      <c r="X145" s="54">
        <f t="shared" si="153"/>
        <v>8403.361344537816</v>
      </c>
      <c r="Y145" s="134" t="s">
        <v>83</v>
      </c>
      <c r="Z145" s="143" t="s">
        <v>307</v>
      </c>
      <c r="AA145" s="143" t="s">
        <v>307</v>
      </c>
      <c r="AD145" s="16"/>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row>
    <row r="146" spans="1:259" ht="49.5" customHeight="1" thickBot="1" x14ac:dyDescent="0.25">
      <c r="A146" s="305">
        <v>119</v>
      </c>
      <c r="B146" s="45" t="s">
        <v>240</v>
      </c>
      <c r="C146" s="45">
        <v>94</v>
      </c>
      <c r="D146" s="72" t="s">
        <v>352</v>
      </c>
      <c r="E146" s="283" t="s">
        <v>365</v>
      </c>
      <c r="F146" s="52">
        <v>15000</v>
      </c>
      <c r="G146" s="52"/>
      <c r="H146" s="52"/>
      <c r="I146" s="52"/>
      <c r="J146" s="52"/>
      <c r="K146" s="52"/>
      <c r="L146" s="52"/>
      <c r="M146" s="52"/>
      <c r="N146" s="52"/>
      <c r="O146" s="54">
        <f t="shared" si="173"/>
        <v>12605.042016806723</v>
      </c>
      <c r="P146" s="54">
        <f t="shared" si="172"/>
        <v>0</v>
      </c>
      <c r="Q146" s="54">
        <f t="shared" si="172"/>
        <v>0</v>
      </c>
      <c r="R146" s="54">
        <f t="shared" si="172"/>
        <v>0</v>
      </c>
      <c r="S146" s="54">
        <f t="shared" si="172"/>
        <v>0</v>
      </c>
      <c r="T146" s="54">
        <f t="shared" si="172"/>
        <v>0</v>
      </c>
      <c r="U146" s="54">
        <f t="shared" si="172"/>
        <v>0</v>
      </c>
      <c r="V146" s="54">
        <f t="shared" si="172"/>
        <v>0</v>
      </c>
      <c r="W146" s="54">
        <f t="shared" si="172"/>
        <v>0</v>
      </c>
      <c r="X146" s="54">
        <f t="shared" si="153"/>
        <v>12605.042016806723</v>
      </c>
      <c r="Y146" s="134" t="s">
        <v>83</v>
      </c>
      <c r="Z146" s="143" t="s">
        <v>307</v>
      </c>
      <c r="AA146" s="143" t="s">
        <v>307</v>
      </c>
      <c r="AD146" s="1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row>
    <row r="147" spans="1:259" ht="68.25" customHeight="1" thickBot="1" x14ac:dyDescent="0.3">
      <c r="A147" s="323">
        <v>120</v>
      </c>
      <c r="B147" s="45" t="s">
        <v>240</v>
      </c>
      <c r="C147" s="45">
        <v>94.1</v>
      </c>
      <c r="D147" s="329" t="s">
        <v>414</v>
      </c>
      <c r="E147" s="283" t="s">
        <v>365</v>
      </c>
      <c r="F147" s="52">
        <v>178000</v>
      </c>
      <c r="G147" s="52"/>
      <c r="H147" s="52"/>
      <c r="I147" s="52"/>
      <c r="J147" s="52"/>
      <c r="K147" s="52"/>
      <c r="L147" s="52"/>
      <c r="M147" s="52"/>
      <c r="N147" s="52"/>
      <c r="O147" s="54">
        <f t="shared" si="173"/>
        <v>149579.83193277312</v>
      </c>
      <c r="P147" s="54">
        <f t="shared" si="172"/>
        <v>0</v>
      </c>
      <c r="Q147" s="54">
        <f t="shared" si="172"/>
        <v>0</v>
      </c>
      <c r="R147" s="54">
        <f t="shared" si="172"/>
        <v>0</v>
      </c>
      <c r="S147" s="54">
        <f t="shared" si="172"/>
        <v>0</v>
      </c>
      <c r="T147" s="54">
        <f t="shared" si="172"/>
        <v>0</v>
      </c>
      <c r="U147" s="54">
        <f t="shared" si="172"/>
        <v>0</v>
      </c>
      <c r="V147" s="54">
        <f t="shared" si="172"/>
        <v>0</v>
      </c>
      <c r="W147" s="54">
        <f t="shared" si="172"/>
        <v>0</v>
      </c>
      <c r="X147" s="54">
        <f t="shared" si="153"/>
        <v>149579.83193277312</v>
      </c>
      <c r="Y147" s="134" t="s">
        <v>83</v>
      </c>
      <c r="Z147" s="143" t="s">
        <v>303</v>
      </c>
      <c r="AA147" s="143" t="s">
        <v>309</v>
      </c>
      <c r="AD147" s="16"/>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row>
    <row r="148" spans="1:259" ht="28.5" customHeight="1" thickBot="1" x14ac:dyDescent="0.25">
      <c r="A148" s="323">
        <v>121</v>
      </c>
      <c r="B148" s="45" t="s">
        <v>240</v>
      </c>
      <c r="C148" s="45"/>
      <c r="D148" s="72" t="s">
        <v>241</v>
      </c>
      <c r="E148" s="130"/>
      <c r="F148" s="52">
        <f>SUM(F138:F147)</f>
        <v>333000</v>
      </c>
      <c r="G148" s="52"/>
      <c r="H148" s="52"/>
      <c r="I148" s="52"/>
      <c r="J148" s="52"/>
      <c r="K148" s="52"/>
      <c r="L148" s="52"/>
      <c r="M148" s="52"/>
      <c r="N148" s="52"/>
      <c r="O148" s="54">
        <f>SUM(O138:O147)</f>
        <v>279831.93277310929</v>
      </c>
      <c r="P148" s="54">
        <f t="shared" ref="P148:W148" si="174">SUM(P138:P147)</f>
        <v>0</v>
      </c>
      <c r="Q148" s="54">
        <f t="shared" si="174"/>
        <v>0</v>
      </c>
      <c r="R148" s="54">
        <f t="shared" si="174"/>
        <v>0</v>
      </c>
      <c r="S148" s="54">
        <f t="shared" si="174"/>
        <v>0</v>
      </c>
      <c r="T148" s="54">
        <f t="shared" si="174"/>
        <v>0</v>
      </c>
      <c r="U148" s="54">
        <f t="shared" si="174"/>
        <v>0</v>
      </c>
      <c r="V148" s="54">
        <f t="shared" si="174"/>
        <v>0</v>
      </c>
      <c r="W148" s="54">
        <f t="shared" si="174"/>
        <v>0</v>
      </c>
      <c r="X148" s="54">
        <f t="shared" si="153"/>
        <v>279831.93277310929</v>
      </c>
      <c r="Y148" s="139"/>
      <c r="Z148" s="140"/>
      <c r="AA148" s="142"/>
      <c r="AD148" s="16"/>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row>
    <row r="149" spans="1:259" ht="34.5" customHeight="1" thickBot="1" x14ac:dyDescent="0.25">
      <c r="A149" s="323">
        <v>122</v>
      </c>
      <c r="B149" s="45"/>
      <c r="C149" s="45"/>
      <c r="D149" s="72" t="s">
        <v>242</v>
      </c>
      <c r="E149" s="130"/>
      <c r="F149" s="52"/>
      <c r="G149" s="150"/>
      <c r="H149" s="150"/>
      <c r="I149" s="150"/>
      <c r="J149" s="150"/>
      <c r="K149" s="150"/>
      <c r="L149" s="150"/>
      <c r="M149" s="150"/>
      <c r="N149" s="150"/>
      <c r="O149" s="54"/>
      <c r="P149" s="54"/>
      <c r="Q149" s="54"/>
      <c r="R149" s="54"/>
      <c r="S149" s="54"/>
      <c r="T149" s="54"/>
      <c r="U149" s="54"/>
      <c r="V149" s="54"/>
      <c r="W149" s="54"/>
      <c r="X149" s="54"/>
      <c r="Y149" s="139"/>
      <c r="Z149" s="140"/>
      <c r="AA149" s="142"/>
      <c r="AG149" s="176"/>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row>
    <row r="150" spans="1:259" ht="34.5" customHeight="1" thickBot="1" x14ac:dyDescent="0.25">
      <c r="A150" s="323">
        <v>123</v>
      </c>
      <c r="B150" s="45" t="s">
        <v>243</v>
      </c>
      <c r="C150" s="45">
        <v>95</v>
      </c>
      <c r="D150" s="72" t="s">
        <v>358</v>
      </c>
      <c r="E150" s="130" t="s">
        <v>244</v>
      </c>
      <c r="F150" s="52">
        <v>25000</v>
      </c>
      <c r="G150" s="150"/>
      <c r="H150" s="150"/>
      <c r="I150" s="150"/>
      <c r="J150" s="150"/>
      <c r="K150" s="150"/>
      <c r="L150" s="150"/>
      <c r="M150" s="150"/>
      <c r="N150" s="150"/>
      <c r="O150" s="54">
        <f>F150/1.19</f>
        <v>21008.403361344539</v>
      </c>
      <c r="P150" s="54">
        <f t="shared" ref="P150:W155" si="175">G150/1.19</f>
        <v>0</v>
      </c>
      <c r="Q150" s="54">
        <f t="shared" si="175"/>
        <v>0</v>
      </c>
      <c r="R150" s="54">
        <f t="shared" si="175"/>
        <v>0</v>
      </c>
      <c r="S150" s="54">
        <f t="shared" si="175"/>
        <v>0</v>
      </c>
      <c r="T150" s="54">
        <f t="shared" si="175"/>
        <v>0</v>
      </c>
      <c r="U150" s="54">
        <f t="shared" si="175"/>
        <v>0</v>
      </c>
      <c r="V150" s="54">
        <f t="shared" si="175"/>
        <v>0</v>
      </c>
      <c r="W150" s="54">
        <f t="shared" si="175"/>
        <v>0</v>
      </c>
      <c r="X150" s="54">
        <f t="shared" ref="X150:X157" si="176">SUM(O150:W150)</f>
        <v>21008.403361344539</v>
      </c>
      <c r="Y150" s="134" t="s">
        <v>83</v>
      </c>
      <c r="Z150" s="143" t="s">
        <v>307</v>
      </c>
      <c r="AA150" s="143" t="s">
        <v>308</v>
      </c>
      <c r="AG150" s="176"/>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row>
    <row r="151" spans="1:259" ht="34.5" customHeight="1" thickBot="1" x14ac:dyDescent="0.25">
      <c r="A151" s="323">
        <v>124</v>
      </c>
      <c r="B151" s="45" t="s">
        <v>243</v>
      </c>
      <c r="C151" s="45">
        <v>96</v>
      </c>
      <c r="D151" s="72" t="s">
        <v>353</v>
      </c>
      <c r="E151" s="130" t="s">
        <v>244</v>
      </c>
      <c r="F151" s="52">
        <v>30000</v>
      </c>
      <c r="G151" s="150"/>
      <c r="H151" s="150"/>
      <c r="I151" s="150"/>
      <c r="J151" s="150"/>
      <c r="K151" s="150"/>
      <c r="L151" s="150"/>
      <c r="M151" s="150"/>
      <c r="N151" s="150"/>
      <c r="O151" s="54">
        <f t="shared" ref="O151:O155" si="177">F151/1.19</f>
        <v>25210.084033613446</v>
      </c>
      <c r="P151" s="54">
        <f t="shared" si="175"/>
        <v>0</v>
      </c>
      <c r="Q151" s="54">
        <f t="shared" si="175"/>
        <v>0</v>
      </c>
      <c r="R151" s="54">
        <f t="shared" si="175"/>
        <v>0</v>
      </c>
      <c r="S151" s="54">
        <f t="shared" si="175"/>
        <v>0</v>
      </c>
      <c r="T151" s="54">
        <f t="shared" si="175"/>
        <v>0</v>
      </c>
      <c r="U151" s="54">
        <f t="shared" si="175"/>
        <v>0</v>
      </c>
      <c r="V151" s="54">
        <f t="shared" si="175"/>
        <v>0</v>
      </c>
      <c r="W151" s="54">
        <f t="shared" si="175"/>
        <v>0</v>
      </c>
      <c r="X151" s="54">
        <f t="shared" si="176"/>
        <v>25210.084033613446</v>
      </c>
      <c r="Y151" s="134" t="s">
        <v>83</v>
      </c>
      <c r="Z151" s="143" t="s">
        <v>307</v>
      </c>
      <c r="AA151" s="143" t="s">
        <v>308</v>
      </c>
      <c r="AG151" s="176"/>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row>
    <row r="152" spans="1:259" ht="64.5" customHeight="1" thickBot="1" x14ac:dyDescent="0.25">
      <c r="A152" s="323">
        <v>125</v>
      </c>
      <c r="B152" s="45" t="s">
        <v>243</v>
      </c>
      <c r="C152" s="45">
        <v>97</v>
      </c>
      <c r="D152" s="72" t="s">
        <v>354</v>
      </c>
      <c r="E152" s="130" t="s">
        <v>244</v>
      </c>
      <c r="F152" s="52">
        <v>1000</v>
      </c>
      <c r="G152" s="150"/>
      <c r="H152" s="150"/>
      <c r="I152" s="150"/>
      <c r="J152" s="150"/>
      <c r="K152" s="150"/>
      <c r="L152" s="150"/>
      <c r="M152" s="150"/>
      <c r="N152" s="150"/>
      <c r="O152" s="54">
        <f t="shared" si="177"/>
        <v>840.3361344537816</v>
      </c>
      <c r="P152" s="54">
        <f t="shared" si="175"/>
        <v>0</v>
      </c>
      <c r="Q152" s="54">
        <f t="shared" si="175"/>
        <v>0</v>
      </c>
      <c r="R152" s="54">
        <f t="shared" si="175"/>
        <v>0</v>
      </c>
      <c r="S152" s="54">
        <f t="shared" si="175"/>
        <v>0</v>
      </c>
      <c r="T152" s="54">
        <f t="shared" si="175"/>
        <v>0</v>
      </c>
      <c r="U152" s="54">
        <f t="shared" si="175"/>
        <v>0</v>
      </c>
      <c r="V152" s="54">
        <f t="shared" si="175"/>
        <v>0</v>
      </c>
      <c r="W152" s="54">
        <f t="shared" si="175"/>
        <v>0</v>
      </c>
      <c r="X152" s="54">
        <f t="shared" si="176"/>
        <v>840.3361344537816</v>
      </c>
      <c r="Y152" s="134" t="s">
        <v>83</v>
      </c>
      <c r="Z152" s="143" t="s">
        <v>307</v>
      </c>
      <c r="AA152" s="143" t="s">
        <v>308</v>
      </c>
      <c r="AG152" s="176"/>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row>
    <row r="153" spans="1:259" ht="54.75" customHeight="1" thickBot="1" x14ac:dyDescent="0.25">
      <c r="A153" s="323">
        <v>126</v>
      </c>
      <c r="B153" s="45" t="s">
        <v>243</v>
      </c>
      <c r="C153" s="45">
        <v>98</v>
      </c>
      <c r="D153" s="72" t="s">
        <v>355</v>
      </c>
      <c r="E153" s="130" t="s">
        <v>244</v>
      </c>
      <c r="F153" s="52">
        <v>1400</v>
      </c>
      <c r="G153" s="150"/>
      <c r="H153" s="150"/>
      <c r="I153" s="150"/>
      <c r="J153" s="150"/>
      <c r="K153" s="150"/>
      <c r="L153" s="150"/>
      <c r="M153" s="150"/>
      <c r="N153" s="150"/>
      <c r="O153" s="54">
        <f t="shared" si="177"/>
        <v>1176.4705882352941</v>
      </c>
      <c r="P153" s="54">
        <f t="shared" si="175"/>
        <v>0</v>
      </c>
      <c r="Q153" s="54">
        <f t="shared" si="175"/>
        <v>0</v>
      </c>
      <c r="R153" s="54">
        <f t="shared" si="175"/>
        <v>0</v>
      </c>
      <c r="S153" s="54">
        <f t="shared" si="175"/>
        <v>0</v>
      </c>
      <c r="T153" s="54">
        <f t="shared" si="175"/>
        <v>0</v>
      </c>
      <c r="U153" s="54">
        <f t="shared" si="175"/>
        <v>0</v>
      </c>
      <c r="V153" s="54">
        <f t="shared" si="175"/>
        <v>0</v>
      </c>
      <c r="W153" s="54">
        <f t="shared" si="175"/>
        <v>0</v>
      </c>
      <c r="X153" s="54">
        <f t="shared" si="176"/>
        <v>1176.4705882352941</v>
      </c>
      <c r="Y153" s="134" t="s">
        <v>83</v>
      </c>
      <c r="Z153" s="143" t="s">
        <v>307</v>
      </c>
      <c r="AA153" s="143" t="s">
        <v>308</v>
      </c>
      <c r="AG153" s="176"/>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row>
    <row r="154" spans="1:259" ht="49.5" customHeight="1" thickBot="1" x14ac:dyDescent="0.25">
      <c r="A154" s="323">
        <v>127</v>
      </c>
      <c r="B154" s="45" t="s">
        <v>243</v>
      </c>
      <c r="C154" s="45">
        <v>99</v>
      </c>
      <c r="D154" s="72" t="s">
        <v>356</v>
      </c>
      <c r="E154" s="130" t="s">
        <v>244</v>
      </c>
      <c r="F154" s="52">
        <v>1000</v>
      </c>
      <c r="G154" s="52"/>
      <c r="H154" s="52"/>
      <c r="I154" s="52"/>
      <c r="J154" s="52"/>
      <c r="K154" s="52"/>
      <c r="L154" s="52"/>
      <c r="M154" s="52"/>
      <c r="N154" s="52"/>
      <c r="O154" s="54">
        <f t="shared" si="177"/>
        <v>840.3361344537816</v>
      </c>
      <c r="P154" s="54">
        <f t="shared" si="175"/>
        <v>0</v>
      </c>
      <c r="Q154" s="54">
        <f t="shared" si="175"/>
        <v>0</v>
      </c>
      <c r="R154" s="54">
        <f t="shared" si="175"/>
        <v>0</v>
      </c>
      <c r="S154" s="54">
        <f t="shared" si="175"/>
        <v>0</v>
      </c>
      <c r="T154" s="54">
        <f t="shared" si="175"/>
        <v>0</v>
      </c>
      <c r="U154" s="54">
        <f t="shared" si="175"/>
        <v>0</v>
      </c>
      <c r="V154" s="54">
        <f t="shared" si="175"/>
        <v>0</v>
      </c>
      <c r="W154" s="54">
        <f t="shared" si="175"/>
        <v>0</v>
      </c>
      <c r="X154" s="54">
        <f t="shared" si="176"/>
        <v>840.3361344537816</v>
      </c>
      <c r="Y154" s="134" t="s">
        <v>83</v>
      </c>
      <c r="Z154" s="143" t="s">
        <v>307</v>
      </c>
      <c r="AA154" s="143" t="s">
        <v>308</v>
      </c>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row>
    <row r="155" spans="1:259" ht="41.25" customHeight="1" thickBot="1" x14ac:dyDescent="0.25">
      <c r="A155" s="323">
        <v>128</v>
      </c>
      <c r="B155" s="45" t="s">
        <v>243</v>
      </c>
      <c r="C155" s="45">
        <v>100</v>
      </c>
      <c r="D155" s="72" t="s">
        <v>357</v>
      </c>
      <c r="E155" s="130" t="s">
        <v>244</v>
      </c>
      <c r="F155" s="52">
        <v>600</v>
      </c>
      <c r="G155" s="52"/>
      <c r="H155" s="52"/>
      <c r="I155" s="52"/>
      <c r="J155" s="52"/>
      <c r="K155" s="52"/>
      <c r="L155" s="52"/>
      <c r="M155" s="52"/>
      <c r="N155" s="52"/>
      <c r="O155" s="54">
        <f t="shared" si="177"/>
        <v>504.20168067226894</v>
      </c>
      <c r="P155" s="54">
        <f t="shared" si="175"/>
        <v>0</v>
      </c>
      <c r="Q155" s="54">
        <f t="shared" si="175"/>
        <v>0</v>
      </c>
      <c r="R155" s="54">
        <f t="shared" si="175"/>
        <v>0</v>
      </c>
      <c r="S155" s="54">
        <f t="shared" si="175"/>
        <v>0</v>
      </c>
      <c r="T155" s="54">
        <f t="shared" si="175"/>
        <v>0</v>
      </c>
      <c r="U155" s="54">
        <f t="shared" si="175"/>
        <v>0</v>
      </c>
      <c r="V155" s="54">
        <f t="shared" si="175"/>
        <v>0</v>
      </c>
      <c r="W155" s="54">
        <f t="shared" si="175"/>
        <v>0</v>
      </c>
      <c r="X155" s="54">
        <f t="shared" si="176"/>
        <v>504.20168067226894</v>
      </c>
      <c r="Y155" s="134" t="s">
        <v>83</v>
      </c>
      <c r="Z155" s="143" t="s">
        <v>307</v>
      </c>
      <c r="AA155" s="143" t="s">
        <v>308</v>
      </c>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row>
    <row r="156" spans="1:259" ht="29.25" customHeight="1" thickBot="1" x14ac:dyDescent="0.25">
      <c r="A156" s="323">
        <v>129</v>
      </c>
      <c r="B156" s="45"/>
      <c r="C156" s="45"/>
      <c r="D156" s="72" t="s">
        <v>245</v>
      </c>
      <c r="E156" s="130"/>
      <c r="F156" s="52">
        <f>SUM(F150:F155)</f>
        <v>59000</v>
      </c>
      <c r="G156" s="52"/>
      <c r="H156" s="52"/>
      <c r="I156" s="52"/>
      <c r="J156" s="52"/>
      <c r="K156" s="52"/>
      <c r="L156" s="52"/>
      <c r="M156" s="52"/>
      <c r="N156" s="52"/>
      <c r="O156" s="54">
        <f>SUM(O150:O155)</f>
        <v>49579.831932773115</v>
      </c>
      <c r="P156" s="54">
        <f t="shared" ref="P156:W156" si="178">SUM(P150:P155)</f>
        <v>0</v>
      </c>
      <c r="Q156" s="54">
        <f t="shared" si="178"/>
        <v>0</v>
      </c>
      <c r="R156" s="54">
        <f t="shared" si="178"/>
        <v>0</v>
      </c>
      <c r="S156" s="54">
        <f t="shared" si="178"/>
        <v>0</v>
      </c>
      <c r="T156" s="54">
        <f t="shared" si="178"/>
        <v>0</v>
      </c>
      <c r="U156" s="54">
        <f t="shared" si="178"/>
        <v>0</v>
      </c>
      <c r="V156" s="54">
        <f t="shared" si="178"/>
        <v>0</v>
      </c>
      <c r="W156" s="54">
        <f t="shared" si="178"/>
        <v>0</v>
      </c>
      <c r="X156" s="54">
        <f t="shared" si="176"/>
        <v>49579.831932773115</v>
      </c>
      <c r="Y156" s="139"/>
      <c r="Z156" s="137"/>
      <c r="AA156" s="133"/>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row>
    <row r="157" spans="1:259" ht="28.5" customHeight="1" thickBot="1" x14ac:dyDescent="0.25">
      <c r="A157" s="45">
        <v>130</v>
      </c>
      <c r="B157" s="45"/>
      <c r="C157" s="45"/>
      <c r="D157" s="51" t="s">
        <v>63</v>
      </c>
      <c r="E157" s="130"/>
      <c r="F157" s="153"/>
      <c r="G157" s="153"/>
      <c r="H157" s="153"/>
      <c r="I157" s="153"/>
      <c r="J157" s="153"/>
      <c r="K157" s="153"/>
      <c r="L157" s="153"/>
      <c r="M157" s="153"/>
      <c r="N157" s="153"/>
      <c r="O157" s="54">
        <f t="shared" ref="O157:W157" si="179">O27+O29+O31+O34+O38+O42+O82+O84+O86+O90+O92+O94+O96+O98+O102+O103+O104+O128+O137+O148+O156</f>
        <v>2791744.5141469436</v>
      </c>
      <c r="P157" s="54">
        <f t="shared" si="179"/>
        <v>313931.07701796311</v>
      </c>
      <c r="Q157" s="54">
        <f t="shared" si="179"/>
        <v>1117515.9972245777</v>
      </c>
      <c r="R157" s="54">
        <f t="shared" si="179"/>
        <v>106876.87919204379</v>
      </c>
      <c r="S157" s="54">
        <f t="shared" si="179"/>
        <v>100316.08973864777</v>
      </c>
      <c r="T157" s="54">
        <f t="shared" si="179"/>
        <v>120630.63757613138</v>
      </c>
      <c r="U157" s="54">
        <f t="shared" si="179"/>
        <v>63950.350782514841</v>
      </c>
      <c r="V157" s="54">
        <f t="shared" si="179"/>
        <v>0</v>
      </c>
      <c r="W157" s="54">
        <f t="shared" si="179"/>
        <v>345385.86076632485</v>
      </c>
      <c r="X157" s="54">
        <f t="shared" si="176"/>
        <v>4960351.4064451465</v>
      </c>
      <c r="Y157" s="177"/>
      <c r="Z157" s="140"/>
      <c r="AA157" s="142"/>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row>
    <row r="158" spans="1:259" ht="18" customHeight="1" x14ac:dyDescent="0.2">
      <c r="A158" s="243"/>
      <c r="B158" s="243"/>
      <c r="C158" s="243"/>
      <c r="D158" s="244"/>
      <c r="E158" s="245"/>
      <c r="F158" s="246"/>
      <c r="G158" s="246"/>
      <c r="H158" s="246"/>
      <c r="I158" s="246"/>
      <c r="J158" s="246"/>
      <c r="K158" s="246"/>
      <c r="L158" s="246"/>
      <c r="M158" s="246"/>
      <c r="N158" s="246"/>
      <c r="O158" s="247"/>
      <c r="P158" s="247"/>
      <c r="Q158" s="247"/>
      <c r="R158" s="247"/>
      <c r="S158" s="247"/>
      <c r="T158" s="247"/>
      <c r="U158" s="247"/>
      <c r="V158" s="247"/>
      <c r="W158" s="247"/>
      <c r="X158" s="247"/>
      <c r="Y158" s="248"/>
      <c r="Z158" s="249"/>
      <c r="AA158" s="250"/>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row>
    <row r="159" spans="1:259" ht="13.5" customHeight="1" x14ac:dyDescent="0.2">
      <c r="A159" s="243"/>
      <c r="B159" s="243"/>
      <c r="C159" s="243"/>
      <c r="D159" s="244"/>
      <c r="E159" s="245"/>
      <c r="F159" s="246"/>
      <c r="G159" s="246"/>
      <c r="H159" s="246"/>
      <c r="I159" s="246"/>
      <c r="J159" s="246"/>
      <c r="K159" s="246"/>
      <c r="L159" s="246"/>
      <c r="M159" s="246"/>
      <c r="N159" s="246"/>
      <c r="O159" s="247"/>
      <c r="P159" s="247"/>
      <c r="Q159" s="247"/>
      <c r="R159" s="247"/>
      <c r="S159" s="247"/>
      <c r="T159" s="247"/>
      <c r="U159" s="247"/>
      <c r="V159" s="247"/>
      <c r="W159" s="247"/>
      <c r="X159" s="247"/>
      <c r="Y159" s="248"/>
      <c r="Z159" s="249"/>
      <c r="AA159" s="250"/>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row>
    <row r="160" spans="1:259" ht="15.75" customHeight="1" x14ac:dyDescent="0.2">
      <c r="A160" s="243"/>
      <c r="B160" s="198"/>
      <c r="D160" s="394" t="s">
        <v>274</v>
      </c>
      <c r="E160" s="394"/>
      <c r="F160" s="102"/>
      <c r="G160" s="102"/>
      <c r="H160" s="106"/>
      <c r="I160" s="246"/>
      <c r="J160" s="246"/>
      <c r="K160" s="246"/>
      <c r="L160" s="246"/>
      <c r="M160" s="246"/>
      <c r="N160" s="246"/>
      <c r="O160" s="247"/>
      <c r="P160" s="247"/>
      <c r="Q160" s="247"/>
      <c r="R160" s="247"/>
      <c r="S160" s="247"/>
      <c r="T160" s="247"/>
      <c r="U160" s="247"/>
      <c r="V160" s="247"/>
      <c r="W160" s="247"/>
      <c r="X160" s="247"/>
      <c r="Y160" s="248"/>
      <c r="Z160" s="249"/>
      <c r="AA160" s="25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row>
    <row r="161" spans="1:259" ht="18" customHeight="1" x14ac:dyDescent="0.2">
      <c r="A161" s="243"/>
      <c r="B161" s="361" t="s">
        <v>295</v>
      </c>
      <c r="C161" s="361"/>
      <c r="D161" s="361"/>
      <c r="E161" s="361"/>
      <c r="F161" s="106"/>
      <c r="G161" s="106"/>
      <c r="H161" s="106"/>
      <c r="I161" s="246"/>
      <c r="J161" s="246"/>
      <c r="K161" s="246"/>
      <c r="L161" s="246"/>
      <c r="M161" s="246"/>
      <c r="N161" s="246"/>
      <c r="O161" s="247"/>
      <c r="P161" s="247"/>
      <c r="Q161" s="247"/>
      <c r="R161" s="247"/>
      <c r="S161" s="247"/>
      <c r="T161" s="247"/>
      <c r="U161" s="247"/>
      <c r="V161" s="247"/>
      <c r="W161" s="247"/>
      <c r="X161" s="247"/>
      <c r="Y161" s="248"/>
      <c r="Z161" s="249"/>
      <c r="AA161" s="250"/>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row>
    <row r="162" spans="1:259" ht="18" customHeight="1" x14ac:dyDescent="0.2">
      <c r="A162" s="243"/>
      <c r="B162" s="264"/>
      <c r="C162" s="264"/>
      <c r="D162" s="264"/>
      <c r="F162" s="106"/>
      <c r="G162" s="106"/>
      <c r="H162" s="106"/>
      <c r="I162" s="246"/>
      <c r="J162" s="246"/>
      <c r="K162" s="246"/>
      <c r="L162" s="246"/>
      <c r="M162" s="246"/>
      <c r="N162" s="246"/>
      <c r="O162" s="247"/>
      <c r="P162" s="247"/>
      <c r="Q162" s="247"/>
      <c r="R162" s="247"/>
      <c r="S162" s="247"/>
      <c r="T162" s="247"/>
      <c r="U162" s="247"/>
      <c r="V162" s="247"/>
      <c r="W162" s="247"/>
      <c r="X162" s="247"/>
      <c r="Y162" s="248"/>
      <c r="Z162" s="249"/>
      <c r="AA162" s="250"/>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row>
    <row r="163" spans="1:259" ht="18" customHeight="1" x14ac:dyDescent="0.2">
      <c r="A163" s="243"/>
      <c r="B163" s="267"/>
      <c r="C163" s="267"/>
      <c r="D163" s="267"/>
      <c r="F163" s="106"/>
      <c r="G163" s="106"/>
      <c r="H163" s="106"/>
      <c r="I163" s="246"/>
      <c r="J163" s="246"/>
      <c r="K163" s="246"/>
      <c r="L163" s="246"/>
      <c r="M163" s="246"/>
      <c r="N163" s="246"/>
      <c r="O163" s="247"/>
      <c r="P163" s="247"/>
      <c r="Q163" s="247"/>
      <c r="R163" s="247"/>
      <c r="S163" s="247"/>
      <c r="T163" s="247"/>
      <c r="U163" s="247"/>
      <c r="V163" s="247"/>
      <c r="W163" s="247"/>
      <c r="X163" s="247"/>
      <c r="Y163" s="248"/>
      <c r="Z163" s="249"/>
      <c r="AA163" s="250"/>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row>
    <row r="164" spans="1:259" ht="18" customHeight="1" x14ac:dyDescent="0.2">
      <c r="A164" s="243"/>
      <c r="B164" s="292"/>
      <c r="C164" s="292"/>
      <c r="D164" s="292"/>
      <c r="F164" s="106"/>
      <c r="G164" s="106"/>
      <c r="H164" s="106"/>
      <c r="I164" s="246"/>
      <c r="J164" s="246"/>
      <c r="K164" s="246"/>
      <c r="L164" s="246"/>
      <c r="M164" s="246"/>
      <c r="N164" s="246"/>
      <c r="O164" s="247"/>
      <c r="P164" s="247"/>
      <c r="Q164" s="247"/>
      <c r="R164" s="247"/>
      <c r="S164" s="247"/>
      <c r="T164" s="247"/>
      <c r="U164" s="247"/>
      <c r="V164" s="247"/>
      <c r="W164" s="247"/>
      <c r="X164" s="247"/>
      <c r="Y164" s="248"/>
      <c r="Z164" s="249"/>
      <c r="AA164" s="250"/>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row>
    <row r="165" spans="1:259" ht="18" customHeight="1" x14ac:dyDescent="0.2">
      <c r="A165" s="243"/>
      <c r="B165" s="292"/>
      <c r="C165" s="292"/>
      <c r="D165" s="292"/>
      <c r="F165" s="106"/>
      <c r="G165" s="106"/>
      <c r="H165" s="106"/>
      <c r="I165" s="246"/>
      <c r="J165" s="246"/>
      <c r="K165" s="246"/>
      <c r="L165" s="246"/>
      <c r="M165" s="246"/>
      <c r="N165" s="246"/>
      <c r="O165" s="247"/>
      <c r="P165" s="247"/>
      <c r="Q165" s="247"/>
      <c r="R165" s="247"/>
      <c r="S165" s="247"/>
      <c r="T165" s="247"/>
      <c r="U165" s="247"/>
      <c r="V165" s="247"/>
      <c r="W165" s="247"/>
      <c r="X165" s="247"/>
      <c r="Y165" s="248"/>
      <c r="Z165" s="249"/>
      <c r="AA165" s="250"/>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row>
    <row r="166" spans="1:259" ht="18" customHeight="1" x14ac:dyDescent="0.2">
      <c r="A166" s="243"/>
      <c r="B166" s="267"/>
      <c r="C166" s="267"/>
      <c r="D166" s="267"/>
      <c r="F166" s="106"/>
      <c r="G166" s="106"/>
      <c r="H166" s="106"/>
      <c r="I166" s="246"/>
      <c r="J166" s="246"/>
      <c r="K166" s="246"/>
      <c r="L166" s="246"/>
      <c r="M166" s="246"/>
      <c r="N166" s="246"/>
      <c r="O166" s="247"/>
      <c r="P166" s="247"/>
      <c r="Q166" s="247"/>
      <c r="R166" s="247"/>
      <c r="S166" s="247"/>
      <c r="T166" s="247"/>
      <c r="U166" s="247"/>
      <c r="V166" s="247"/>
      <c r="W166" s="247"/>
      <c r="X166" s="247"/>
      <c r="Y166" s="248"/>
      <c r="Z166" s="249"/>
      <c r="AA166" s="250"/>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row>
    <row r="167" spans="1:259" ht="15" customHeight="1" x14ac:dyDescent="0.2">
      <c r="A167" s="243"/>
      <c r="B167" s="237"/>
      <c r="C167" s="237"/>
      <c r="D167" s="237"/>
      <c r="F167" s="106"/>
      <c r="G167" s="106"/>
      <c r="H167" s="106"/>
      <c r="I167" s="246"/>
      <c r="J167" s="246"/>
      <c r="K167" s="246"/>
      <c r="L167" s="246"/>
      <c r="M167" s="246"/>
      <c r="N167" s="246"/>
      <c r="O167" s="247"/>
      <c r="P167" s="247"/>
      <c r="Q167" s="247"/>
      <c r="R167" s="247"/>
      <c r="S167" s="247"/>
      <c r="T167" s="247"/>
      <c r="U167" s="247"/>
      <c r="V167" s="247"/>
      <c r="W167" s="247"/>
      <c r="X167" s="247"/>
      <c r="Y167" s="248"/>
      <c r="Z167" s="249"/>
      <c r="AA167" s="250"/>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row>
    <row r="168" spans="1:259" ht="15" customHeight="1" x14ac:dyDescent="0.2">
      <c r="A168" s="243"/>
      <c r="B168" s="260"/>
      <c r="C168" s="260"/>
      <c r="D168" s="260"/>
      <c r="F168" s="106"/>
      <c r="G168" s="106"/>
      <c r="H168" s="106"/>
      <c r="I168" s="246"/>
      <c r="J168" s="246"/>
      <c r="K168" s="246"/>
      <c r="L168" s="246"/>
      <c r="M168" s="246"/>
      <c r="N168" s="246"/>
      <c r="O168" s="247"/>
      <c r="P168" s="247"/>
      <c r="Q168" s="247"/>
      <c r="R168" s="247"/>
      <c r="S168" s="247"/>
      <c r="T168" s="247"/>
      <c r="U168" s="247"/>
      <c r="V168" s="247"/>
      <c r="W168" s="247"/>
      <c r="X168" s="247"/>
      <c r="Y168" s="248"/>
      <c r="Z168" s="249"/>
      <c r="AA168" s="250"/>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row>
    <row r="169" spans="1:259" ht="18" customHeight="1" x14ac:dyDescent="0.2">
      <c r="A169" s="243"/>
      <c r="B169" s="237"/>
      <c r="C169" s="237"/>
      <c r="D169" s="237"/>
      <c r="F169" s="106"/>
      <c r="G169" s="106"/>
      <c r="H169" s="106"/>
      <c r="I169" s="246"/>
      <c r="J169" s="246"/>
      <c r="K169" s="246"/>
      <c r="L169" s="246"/>
      <c r="M169" s="246"/>
      <c r="N169" s="246"/>
      <c r="O169" s="247"/>
      <c r="P169" s="247"/>
      <c r="Q169" s="247"/>
      <c r="R169" s="247"/>
      <c r="S169" s="247"/>
      <c r="T169" s="247"/>
      <c r="U169" s="247"/>
      <c r="V169" s="247"/>
      <c r="W169" s="247"/>
      <c r="X169" s="247"/>
      <c r="Y169" s="248"/>
      <c r="Z169" s="249"/>
      <c r="AA169" s="250"/>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row>
    <row r="170" spans="1:259" ht="19.5" customHeight="1" x14ac:dyDescent="0.2">
      <c r="A170" s="243"/>
      <c r="B170" s="237"/>
      <c r="C170" s="237"/>
      <c r="D170" s="237"/>
      <c r="F170" s="106"/>
      <c r="G170" s="106"/>
      <c r="H170" s="106"/>
      <c r="I170" s="246"/>
      <c r="J170" s="246"/>
      <c r="K170" s="246"/>
      <c r="L170" s="246"/>
      <c r="M170" s="246"/>
      <c r="N170" s="246"/>
      <c r="O170" s="247"/>
      <c r="P170" s="247"/>
      <c r="Q170" s="247"/>
      <c r="R170" s="247"/>
      <c r="S170" s="247"/>
      <c r="T170" s="247"/>
      <c r="U170" s="247"/>
      <c r="V170" s="247"/>
      <c r="W170" s="247"/>
      <c r="X170" s="247"/>
      <c r="Y170" s="248"/>
      <c r="Z170" s="249"/>
      <c r="AA170" s="25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row>
    <row r="171" spans="1:259" ht="16.5" customHeight="1" x14ac:dyDescent="0.25">
      <c r="A171" s="243"/>
      <c r="B171" s="237"/>
      <c r="C171" s="103"/>
      <c r="D171" s="104" t="s">
        <v>64</v>
      </c>
      <c r="E171" s="284"/>
      <c r="F171" s="183"/>
      <c r="G171" s="105"/>
      <c r="I171" s="246"/>
      <c r="J171" s="246"/>
      <c r="K171" s="246"/>
      <c r="L171" s="246"/>
      <c r="M171" s="246"/>
      <c r="N171" s="246"/>
      <c r="O171" s="247"/>
      <c r="P171" s="247"/>
      <c r="Q171" s="247"/>
      <c r="R171" s="247"/>
      <c r="S171" s="247"/>
      <c r="T171" s="247"/>
      <c r="U171" s="247"/>
      <c r="V171" s="247"/>
      <c r="W171" s="247"/>
      <c r="X171" s="247"/>
      <c r="Y171" s="248"/>
      <c r="Z171" s="249"/>
      <c r="AA171" s="250"/>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row>
    <row r="172" spans="1:259" ht="22.5" customHeight="1" x14ac:dyDescent="0.2">
      <c r="A172" s="243"/>
      <c r="B172" s="237"/>
      <c r="C172" s="106" t="s">
        <v>318</v>
      </c>
      <c r="D172" s="106"/>
      <c r="E172" s="285"/>
      <c r="F172" s="106"/>
      <c r="G172" s="105"/>
      <c r="I172" s="246"/>
      <c r="J172" s="246"/>
      <c r="K172" s="246"/>
      <c r="L172" s="246"/>
      <c r="M172" s="246"/>
      <c r="N172" s="246"/>
      <c r="O172" s="247"/>
      <c r="P172" s="247"/>
      <c r="Q172" s="247"/>
      <c r="R172" s="247"/>
      <c r="S172" s="247"/>
      <c r="T172" s="247"/>
      <c r="U172" s="247"/>
      <c r="V172" s="247"/>
      <c r="W172" s="247"/>
      <c r="X172" s="247"/>
      <c r="Y172" s="248"/>
      <c r="Z172" s="249"/>
      <c r="AA172" s="250"/>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row>
    <row r="173" spans="1:259" ht="17.25" customHeight="1" x14ac:dyDescent="0.2">
      <c r="A173" s="243"/>
      <c r="B173" s="237"/>
      <c r="C173" s="112"/>
      <c r="D173" s="102"/>
      <c r="E173" s="286"/>
      <c r="F173" s="104"/>
      <c r="G173" s="105"/>
      <c r="I173" s="246"/>
      <c r="J173" s="246"/>
      <c r="K173" s="246"/>
      <c r="L173" s="246"/>
      <c r="M173" s="246"/>
      <c r="N173" s="246"/>
      <c r="O173" s="247"/>
      <c r="P173" s="247"/>
      <c r="Q173" s="247"/>
      <c r="R173" s="247"/>
      <c r="S173" s="247"/>
      <c r="T173" s="247"/>
      <c r="U173" s="247"/>
      <c r="V173" s="247"/>
      <c r="W173" s="247"/>
      <c r="X173" s="247"/>
      <c r="Y173" s="248"/>
      <c r="Z173" s="249"/>
      <c r="AA173" s="250"/>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row>
    <row r="174" spans="1:259" ht="17.25" customHeight="1" x14ac:dyDescent="0.2">
      <c r="A174" s="243"/>
      <c r="B174" s="267"/>
      <c r="C174" s="235"/>
      <c r="D174" s="268"/>
      <c r="E174" s="286"/>
      <c r="F174" s="267"/>
      <c r="G174" s="105"/>
      <c r="I174" s="246"/>
      <c r="J174" s="246"/>
      <c r="K174" s="246"/>
      <c r="L174" s="246"/>
      <c r="M174" s="246"/>
      <c r="N174" s="246"/>
      <c r="O174" s="247"/>
      <c r="P174" s="247"/>
      <c r="Q174" s="247"/>
      <c r="R174" s="247"/>
      <c r="S174" s="247"/>
      <c r="T174" s="247"/>
      <c r="U174" s="247"/>
      <c r="V174" s="247"/>
      <c r="W174" s="247"/>
      <c r="X174" s="247"/>
      <c r="Y174" s="248"/>
      <c r="Z174" s="249"/>
      <c r="AA174" s="250"/>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row>
    <row r="175" spans="1:259" ht="17.25" customHeight="1" x14ac:dyDescent="0.2">
      <c r="A175" s="243"/>
      <c r="B175" s="267"/>
      <c r="C175" s="235"/>
      <c r="D175" s="268"/>
      <c r="E175" s="286"/>
      <c r="F175" s="267"/>
      <c r="G175" s="105"/>
      <c r="I175" s="246"/>
      <c r="J175" s="246"/>
      <c r="K175" s="246"/>
      <c r="L175" s="246"/>
      <c r="M175" s="246"/>
      <c r="N175" s="246"/>
      <c r="O175" s="247"/>
      <c r="P175" s="247"/>
      <c r="Q175" s="247"/>
      <c r="R175" s="247"/>
      <c r="S175" s="247"/>
      <c r="T175" s="247"/>
      <c r="U175" s="247"/>
      <c r="V175" s="247"/>
      <c r="W175" s="247"/>
      <c r="X175" s="247"/>
      <c r="Y175" s="248"/>
      <c r="Z175" s="249"/>
      <c r="AA175" s="250"/>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row>
    <row r="176" spans="1:259" ht="17.25" customHeight="1" x14ac:dyDescent="0.2">
      <c r="A176" s="243"/>
      <c r="B176" s="267"/>
      <c r="C176" s="235"/>
      <c r="D176" s="268"/>
      <c r="E176" s="286"/>
      <c r="F176" s="267"/>
      <c r="G176" s="105"/>
      <c r="I176" s="246"/>
      <c r="J176" s="246"/>
      <c r="K176" s="246"/>
      <c r="L176" s="246"/>
      <c r="M176" s="246"/>
      <c r="N176" s="246"/>
      <c r="O176" s="247"/>
      <c r="P176" s="247"/>
      <c r="Q176" s="247"/>
      <c r="R176" s="247"/>
      <c r="S176" s="247"/>
      <c r="T176" s="247"/>
      <c r="U176" s="247"/>
      <c r="V176" s="247"/>
      <c r="W176" s="247"/>
      <c r="X176" s="247"/>
      <c r="Y176" s="248"/>
      <c r="Z176" s="249"/>
      <c r="AA176" s="250"/>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row>
    <row r="177" spans="1:259" ht="18" customHeight="1" x14ac:dyDescent="0.2">
      <c r="A177" s="243"/>
      <c r="B177" s="237"/>
      <c r="C177" s="112"/>
      <c r="D177" s="102"/>
      <c r="E177" s="286"/>
      <c r="F177" s="104"/>
      <c r="G177" s="105"/>
      <c r="I177" s="246"/>
      <c r="J177" s="246"/>
      <c r="K177" s="246"/>
      <c r="L177" s="246"/>
      <c r="M177" s="246"/>
      <c r="N177" s="246"/>
      <c r="O177" s="247"/>
      <c r="P177" s="247"/>
      <c r="Q177" s="247"/>
      <c r="R177" s="247"/>
      <c r="S177" s="247"/>
      <c r="T177" s="247"/>
      <c r="U177" s="247"/>
      <c r="V177" s="247"/>
      <c r="W177" s="247"/>
      <c r="X177" s="247"/>
      <c r="Y177" s="248"/>
      <c r="Z177" s="249"/>
      <c r="AA177" s="250"/>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row>
    <row r="178" spans="1:259" ht="18" customHeight="1" x14ac:dyDescent="0.2">
      <c r="A178" s="243"/>
      <c r="B178" s="260"/>
      <c r="C178" s="235"/>
      <c r="D178" s="259"/>
      <c r="E178" s="286"/>
      <c r="F178" s="260"/>
      <c r="G178" s="105"/>
      <c r="I178" s="246"/>
      <c r="J178" s="246"/>
      <c r="K178" s="246"/>
      <c r="L178" s="246"/>
      <c r="M178" s="246"/>
      <c r="N178" s="246"/>
      <c r="O178" s="247"/>
      <c r="P178" s="247"/>
      <c r="Q178" s="247"/>
      <c r="R178" s="247"/>
      <c r="S178" s="247"/>
      <c r="T178" s="247"/>
      <c r="U178" s="247"/>
      <c r="V178" s="247"/>
      <c r="W178" s="247"/>
      <c r="X178" s="247"/>
      <c r="Y178" s="248"/>
      <c r="Z178" s="249"/>
      <c r="AA178" s="250"/>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row>
    <row r="179" spans="1:259" ht="18" customHeight="1" x14ac:dyDescent="0.2">
      <c r="B179" s="237"/>
      <c r="C179" s="112"/>
      <c r="D179" s="102"/>
      <c r="E179" s="286"/>
      <c r="F179" s="104"/>
      <c r="G179" s="105"/>
      <c r="I179" s="53"/>
      <c r="J179" s="53"/>
      <c r="K179" s="53"/>
      <c r="L179" s="53"/>
      <c r="M179" s="53"/>
      <c r="N179" s="53"/>
      <c r="O179" s="179"/>
      <c r="P179" s="179"/>
      <c r="Q179" s="179"/>
      <c r="R179" s="179"/>
      <c r="S179" s="179"/>
      <c r="T179" s="179"/>
      <c r="U179" s="179"/>
      <c r="V179" s="179"/>
      <c r="W179" s="179"/>
      <c r="X179" s="179"/>
      <c r="Y179" s="180"/>
      <c r="Z179" s="181"/>
      <c r="AA179" s="182"/>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row>
    <row r="180" spans="1:259" ht="18" customHeight="1" x14ac:dyDescent="0.2">
      <c r="A180" s="236"/>
      <c r="B180" s="198"/>
      <c r="C180" s="112"/>
      <c r="D180" s="102"/>
      <c r="E180" s="286"/>
      <c r="F180" s="104"/>
      <c r="G180" s="105"/>
      <c r="I180" s="53"/>
      <c r="J180" s="53"/>
      <c r="K180" s="53"/>
      <c r="L180" s="53"/>
      <c r="M180" s="53"/>
      <c r="N180" s="53"/>
      <c r="O180" s="179"/>
      <c r="P180" s="179"/>
      <c r="Q180" s="179"/>
      <c r="R180" s="179"/>
      <c r="S180" s="179"/>
      <c r="T180" s="179"/>
      <c r="U180" s="179"/>
      <c r="V180" s="179"/>
      <c r="W180" s="179"/>
      <c r="X180" s="179"/>
      <c r="Y180" s="180"/>
      <c r="Z180" s="181"/>
      <c r="AA180" s="182"/>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row>
    <row r="181" spans="1:259" ht="15.75" customHeight="1" x14ac:dyDescent="0.25">
      <c r="A181" s="236"/>
      <c r="B181" s="198"/>
      <c r="C181" s="363" t="s">
        <v>281</v>
      </c>
      <c r="D181" s="363"/>
      <c r="E181" s="363"/>
      <c r="F181" s="363"/>
      <c r="G181" s="217"/>
      <c r="H181" s="217"/>
      <c r="I181" s="53"/>
      <c r="J181" s="53"/>
      <c r="K181" s="53"/>
      <c r="L181" s="53"/>
      <c r="M181" s="53"/>
      <c r="N181" s="53"/>
      <c r="O181" s="179"/>
      <c r="P181" s="179"/>
      <c r="Q181" s="179"/>
      <c r="R181" s="179"/>
      <c r="S181" s="179"/>
      <c r="T181" s="179"/>
      <c r="U181" s="179"/>
      <c r="V181" s="179"/>
      <c r="W181" s="179"/>
      <c r="X181" s="179"/>
      <c r="Y181" s="180"/>
      <c r="Z181" s="181"/>
      <c r="AA181" s="182"/>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row>
    <row r="182" spans="1:259" ht="15.75" customHeight="1" x14ac:dyDescent="0.25">
      <c r="A182" s="271"/>
      <c r="B182" s="271"/>
      <c r="C182" s="276"/>
      <c r="D182" s="276" t="s">
        <v>285</v>
      </c>
      <c r="E182" s="318"/>
      <c r="F182" s="276"/>
      <c r="G182" s="275"/>
      <c r="H182" s="275"/>
      <c r="I182" s="53"/>
      <c r="J182" s="53"/>
      <c r="K182" s="53"/>
      <c r="L182" s="53"/>
      <c r="M182" s="53"/>
      <c r="N182" s="53"/>
      <c r="O182" s="179"/>
      <c r="P182" s="179"/>
      <c r="Q182" s="179"/>
      <c r="R182" s="179"/>
      <c r="S182" s="179"/>
      <c r="T182" s="179"/>
      <c r="U182" s="179"/>
      <c r="V182" s="179"/>
      <c r="W182" s="179"/>
      <c r="X182" s="179"/>
      <c r="Y182" s="180"/>
      <c r="Z182" s="181"/>
      <c r="AA182" 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row>
    <row r="183" spans="1:259" ht="21.75" customHeight="1" x14ac:dyDescent="0.2">
      <c r="A183" s="236"/>
      <c r="B183" s="335"/>
      <c r="C183" s="335"/>
      <c r="D183" s="335"/>
      <c r="E183" s="285"/>
      <c r="F183" s="106"/>
      <c r="G183" s="106"/>
      <c r="H183" s="106"/>
      <c r="I183" s="53"/>
      <c r="J183" s="53"/>
      <c r="K183" s="53"/>
      <c r="L183" s="53"/>
      <c r="M183" s="53"/>
      <c r="N183" s="53"/>
      <c r="O183" s="179"/>
      <c r="P183" s="179"/>
      <c r="Q183" s="179"/>
      <c r="R183" s="179"/>
      <c r="S183" s="179"/>
      <c r="T183" s="179"/>
      <c r="U183" s="179"/>
      <c r="V183" s="179"/>
      <c r="W183" s="179"/>
      <c r="X183" s="179"/>
      <c r="Y183" s="180"/>
      <c r="Z183" s="181"/>
      <c r="AA183" s="182"/>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row>
    <row r="184" spans="1:259" ht="14.25" customHeight="1" x14ac:dyDescent="0.2">
      <c r="A184" s="236"/>
      <c r="B184" s="178"/>
      <c r="C184" s="236"/>
      <c r="D184" s="103"/>
      <c r="F184" s="53"/>
      <c r="G184" s="53"/>
      <c r="H184" s="53"/>
      <c r="I184" s="53"/>
      <c r="J184" s="53"/>
      <c r="K184" s="53"/>
      <c r="L184" s="53"/>
      <c r="M184" s="53"/>
      <c r="N184" s="53"/>
      <c r="O184" s="179"/>
      <c r="P184" s="179"/>
      <c r="Q184" s="179"/>
      <c r="R184" s="179"/>
      <c r="S184" s="179"/>
      <c r="T184" s="179"/>
      <c r="U184" s="179"/>
      <c r="V184" s="179"/>
      <c r="W184" s="179"/>
      <c r="X184" s="179"/>
      <c r="Y184" s="180"/>
      <c r="Z184" s="181"/>
      <c r="AA184" s="182"/>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row>
    <row r="185" spans="1:259" ht="19.5" customHeight="1" x14ac:dyDescent="0.25">
      <c r="H185" s="106"/>
      <c r="I185" s="174"/>
      <c r="J185" s="174"/>
      <c r="K185" s="106"/>
      <c r="L185" s="106"/>
      <c r="M185" s="106"/>
      <c r="N185" s="106"/>
      <c r="AA185" s="183"/>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c r="IY185"/>
    </row>
    <row r="186" spans="1:259" ht="15.75" customHeight="1" x14ac:dyDescent="0.2">
      <c r="H186" s="106"/>
      <c r="I186" s="174"/>
      <c r="J186" s="174"/>
      <c r="K186" s="106"/>
      <c r="L186" s="106"/>
      <c r="M186" s="106"/>
      <c r="N186" s="106"/>
      <c r="AA186" s="218"/>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c r="IX186"/>
      <c r="IY186"/>
    </row>
    <row r="187" spans="1:259" ht="15.75" customHeight="1" x14ac:dyDescent="0.2">
      <c r="H187" s="106"/>
      <c r="I187" s="174"/>
      <c r="J187" s="174"/>
      <c r="K187" s="106"/>
      <c r="L187" s="106"/>
      <c r="M187" s="106"/>
      <c r="N187" s="106"/>
      <c r="O187" s="236"/>
      <c r="P187" s="236"/>
      <c r="Q187" s="236"/>
      <c r="R187" s="236"/>
      <c r="S187" s="236"/>
      <c r="T187" s="236"/>
      <c r="U187" s="236"/>
      <c r="V187" s="236"/>
      <c r="W187" s="236"/>
      <c r="X187" s="236"/>
      <c r="Y187" s="236"/>
      <c r="AA187" s="236"/>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c r="IY187"/>
    </row>
    <row r="188" spans="1:259" ht="15.75" customHeight="1" x14ac:dyDescent="0.2">
      <c r="H188" s="106"/>
      <c r="I188" s="174"/>
      <c r="J188" s="174"/>
      <c r="K188" s="106"/>
      <c r="L188" s="106"/>
      <c r="M188" s="106"/>
      <c r="N188" s="106"/>
      <c r="O188" s="236"/>
      <c r="P188" s="236"/>
      <c r="Q188" s="236"/>
      <c r="R188" s="236"/>
      <c r="S188" s="236"/>
      <c r="T188" s="236"/>
      <c r="U188" s="236"/>
      <c r="V188" s="236"/>
      <c r="W188" s="236"/>
      <c r="X188" s="236"/>
      <c r="Y188" s="236"/>
      <c r="AA188" s="236"/>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c r="IV188"/>
      <c r="IW188"/>
      <c r="IX188"/>
      <c r="IY188"/>
    </row>
    <row r="189" spans="1:259" ht="15.75" customHeight="1" x14ac:dyDescent="0.2">
      <c r="H189" s="106"/>
      <c r="I189" s="174"/>
      <c r="J189" s="174"/>
      <c r="K189" s="106"/>
      <c r="L189" s="106"/>
      <c r="M189" s="106"/>
      <c r="N189" s="106"/>
      <c r="O189" s="236"/>
      <c r="P189" s="236"/>
      <c r="Q189" s="236"/>
      <c r="R189" s="236"/>
      <c r="S189" s="236"/>
      <c r="T189" s="236"/>
      <c r="U189" s="236"/>
      <c r="V189" s="236"/>
      <c r="W189" s="236"/>
      <c r="X189" s="236"/>
      <c r="Y189" s="236"/>
      <c r="AA189" s="236"/>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c r="IV189"/>
      <c r="IW189"/>
      <c r="IX189"/>
      <c r="IY189"/>
    </row>
    <row r="190" spans="1:259" ht="15.75" customHeight="1" x14ac:dyDescent="0.2">
      <c r="H190" s="106"/>
      <c r="I190" s="174"/>
      <c r="J190" s="174"/>
      <c r="K190" s="106"/>
      <c r="L190" s="106"/>
      <c r="M190" s="106"/>
      <c r="N190" s="106"/>
      <c r="O190" s="236"/>
      <c r="P190" s="236"/>
      <c r="Q190" s="236"/>
      <c r="R190" s="236"/>
      <c r="S190" s="236"/>
      <c r="T190" s="236"/>
      <c r="U190" s="236"/>
      <c r="V190" s="236"/>
      <c r="W190" s="236"/>
      <c r="X190" s="236"/>
      <c r="Y190" s="236"/>
      <c r="AA190" s="236"/>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c r="IW190"/>
      <c r="IX190"/>
      <c r="IY190"/>
    </row>
    <row r="191" spans="1:259" ht="15.75" customHeight="1" x14ac:dyDescent="0.2">
      <c r="H191" s="106"/>
      <c r="I191" s="174"/>
      <c r="J191" s="174"/>
      <c r="K191" s="106"/>
      <c r="L191" s="106"/>
      <c r="M191" s="106"/>
      <c r="N191" s="106"/>
      <c r="O191" s="236"/>
      <c r="P191" s="236"/>
      <c r="Q191" s="236"/>
      <c r="R191" s="236"/>
      <c r="S191" s="236"/>
      <c r="T191" s="236"/>
      <c r="U191" s="236"/>
      <c r="V191" s="236"/>
      <c r="W191" s="236"/>
      <c r="X191" s="236"/>
      <c r="Y191" s="236"/>
      <c r="AA191" s="236"/>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c r="IV191"/>
      <c r="IW191"/>
      <c r="IX191"/>
      <c r="IY191"/>
    </row>
    <row r="192" spans="1:259" ht="15.75" customHeight="1" x14ac:dyDescent="0.2">
      <c r="H192" s="106"/>
      <c r="I192" s="174"/>
      <c r="J192" s="174"/>
      <c r="K192" s="106"/>
      <c r="L192" s="106"/>
      <c r="M192" s="106"/>
      <c r="N192" s="106"/>
      <c r="O192" s="236"/>
      <c r="P192" s="236"/>
      <c r="Q192" s="236"/>
      <c r="R192" s="236"/>
      <c r="S192" s="236"/>
      <c r="T192" s="236"/>
      <c r="U192" s="236"/>
      <c r="V192" s="236"/>
      <c r="W192" s="236"/>
      <c r="X192" s="236"/>
      <c r="Y192" s="236"/>
      <c r="AA192" s="236"/>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c r="IO192"/>
      <c r="IP192"/>
      <c r="IQ192"/>
      <c r="IR192"/>
      <c r="IS192"/>
      <c r="IT192"/>
      <c r="IU192"/>
      <c r="IV192"/>
      <c r="IW192"/>
      <c r="IX192"/>
      <c r="IY192"/>
    </row>
    <row r="193" spans="8:259" ht="15.75" customHeight="1" x14ac:dyDescent="0.2">
      <c r="H193" s="106"/>
      <c r="I193" s="174"/>
      <c r="J193" s="174"/>
      <c r="K193" s="106"/>
      <c r="L193" s="106"/>
      <c r="M193" s="106"/>
      <c r="N193" s="106"/>
      <c r="O193" s="236"/>
      <c r="P193" s="236"/>
      <c r="Q193" s="236"/>
      <c r="R193" s="236"/>
      <c r="S193" s="236"/>
      <c r="T193" s="236"/>
      <c r="U193" s="236"/>
      <c r="V193" s="236"/>
      <c r="W193" s="236"/>
      <c r="X193" s="236"/>
      <c r="Y193" s="236"/>
      <c r="AA193" s="236"/>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c r="IM193"/>
      <c r="IN193"/>
      <c r="IO193"/>
      <c r="IP193"/>
      <c r="IQ193"/>
      <c r="IR193"/>
      <c r="IS193"/>
      <c r="IT193"/>
      <c r="IU193"/>
      <c r="IV193"/>
      <c r="IW193"/>
      <c r="IX193"/>
      <c r="IY193"/>
    </row>
    <row r="194" spans="8:259" ht="15.75" customHeight="1" x14ac:dyDescent="0.2">
      <c r="H194" s="106"/>
      <c r="I194" s="174"/>
      <c r="J194" s="174"/>
      <c r="K194" s="106"/>
      <c r="L194" s="106"/>
      <c r="M194" s="106"/>
      <c r="N194" s="106"/>
      <c r="O194" s="236"/>
      <c r="P194" s="236"/>
      <c r="Q194" s="236"/>
      <c r="R194" s="236"/>
      <c r="S194" s="236"/>
      <c r="T194" s="236"/>
      <c r="U194" s="236"/>
      <c r="V194" s="236"/>
      <c r="W194" s="236"/>
      <c r="X194" s="236"/>
      <c r="Y194" s="236"/>
      <c r="AA194" s="236"/>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c r="IM194"/>
      <c r="IN194"/>
      <c r="IO194"/>
      <c r="IP194"/>
      <c r="IQ194"/>
      <c r="IR194"/>
      <c r="IS194"/>
      <c r="IT194"/>
      <c r="IU194"/>
      <c r="IV194"/>
      <c r="IW194"/>
      <c r="IX194"/>
      <c r="IY194"/>
    </row>
    <row r="195" spans="8:259" ht="15.75" customHeight="1" x14ac:dyDescent="0.2">
      <c r="H195" s="106"/>
      <c r="I195" s="174"/>
      <c r="J195" s="174"/>
      <c r="K195" s="106"/>
      <c r="L195" s="106"/>
      <c r="M195" s="106"/>
      <c r="N195" s="106"/>
      <c r="O195" s="236"/>
      <c r="P195" s="236"/>
      <c r="Q195" s="236"/>
      <c r="R195" s="236"/>
      <c r="S195" s="236"/>
      <c r="T195" s="236"/>
      <c r="U195" s="236"/>
      <c r="V195" s="236"/>
      <c r="W195" s="236"/>
      <c r="X195" s="236"/>
      <c r="Y195" s="236"/>
      <c r="AA195" s="236"/>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c r="IM195"/>
      <c r="IN195"/>
      <c r="IO195"/>
      <c r="IP195"/>
      <c r="IQ195"/>
      <c r="IR195"/>
      <c r="IS195"/>
      <c r="IT195"/>
      <c r="IU195"/>
      <c r="IV195"/>
      <c r="IW195"/>
      <c r="IX195"/>
      <c r="IY195"/>
    </row>
    <row r="196" spans="8:259" ht="17.25" customHeight="1" x14ac:dyDescent="0.25">
      <c r="P196" s="184"/>
      <c r="Q196" s="184"/>
      <c r="R196" s="184"/>
      <c r="S196" s="184"/>
      <c r="T196" s="184"/>
      <c r="U196" s="184"/>
      <c r="V196" s="184"/>
      <c r="W196" s="184"/>
      <c r="X196" s="184"/>
      <c r="Y196" s="184"/>
      <c r="Z196" s="393"/>
      <c r="AA196" s="393"/>
      <c r="AB196" s="109"/>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c r="FX196"/>
      <c r="FY196"/>
      <c r="FZ196"/>
      <c r="GA196"/>
      <c r="GB196"/>
      <c r="GC196"/>
      <c r="GD196"/>
      <c r="GE196"/>
      <c r="GF196"/>
      <c r="GG196"/>
      <c r="GH196"/>
      <c r="GI196"/>
      <c r="GJ196"/>
      <c r="GK196"/>
      <c r="GL196"/>
      <c r="GM196"/>
      <c r="GN196"/>
      <c r="GO196"/>
      <c r="GP196"/>
      <c r="GQ196"/>
      <c r="GR196"/>
      <c r="GS196"/>
      <c r="GT196"/>
      <c r="GU196"/>
      <c r="GV196"/>
      <c r="GW196"/>
      <c r="GX196"/>
      <c r="GY196"/>
      <c r="GZ196"/>
      <c r="HA196"/>
      <c r="HB196"/>
      <c r="HC196"/>
      <c r="HD196"/>
      <c r="HE196"/>
      <c r="HF196"/>
      <c r="HG196"/>
      <c r="HH196"/>
      <c r="HI196"/>
      <c r="HJ196"/>
      <c r="HK196"/>
      <c r="HL196"/>
      <c r="HM196"/>
      <c r="HN196"/>
      <c r="HO196"/>
      <c r="HP196"/>
      <c r="HQ196"/>
      <c r="HR196"/>
      <c r="HS196"/>
      <c r="HT196"/>
      <c r="HU196"/>
      <c r="HV196"/>
      <c r="HW196"/>
      <c r="HX196"/>
      <c r="HY196"/>
      <c r="HZ196"/>
      <c r="IA196"/>
      <c r="IB196"/>
      <c r="IC196"/>
      <c r="ID196"/>
      <c r="IE196"/>
      <c r="IF196"/>
      <c r="IG196"/>
      <c r="IH196"/>
      <c r="II196"/>
      <c r="IJ196"/>
      <c r="IK196"/>
      <c r="IL196"/>
      <c r="IM196"/>
      <c r="IN196"/>
      <c r="IO196"/>
      <c r="IP196"/>
      <c r="IQ196"/>
      <c r="IR196"/>
      <c r="IS196"/>
      <c r="IT196"/>
      <c r="IU196"/>
      <c r="IV196"/>
      <c r="IW196"/>
      <c r="IX196"/>
      <c r="IY196"/>
    </row>
  </sheetData>
  <mergeCells count="59">
    <mergeCell ref="Z135:AA135"/>
    <mergeCell ref="D2:U6"/>
    <mergeCell ref="B7:P7"/>
    <mergeCell ref="B161:E161"/>
    <mergeCell ref="Z196:AA196"/>
    <mergeCell ref="D160:E160"/>
    <mergeCell ref="C181:F181"/>
    <mergeCell ref="S25:S26"/>
    <mergeCell ref="Z25:Z26"/>
    <mergeCell ref="AA25:AA26"/>
    <mergeCell ref="Z30:AA32"/>
    <mergeCell ref="Z40:AA40"/>
    <mergeCell ref="T25:T26"/>
    <mergeCell ref="U25:U26"/>
    <mergeCell ref="Y25:Y26"/>
    <mergeCell ref="X23:X24"/>
    <mergeCell ref="A25:A26"/>
    <mergeCell ref="B25:B26"/>
    <mergeCell ref="C25:C26"/>
    <mergeCell ref="D25:D26"/>
    <mergeCell ref="E25:E26"/>
    <mergeCell ref="X25:X26"/>
    <mergeCell ref="T11:Z11"/>
    <mergeCell ref="E17:R17"/>
    <mergeCell ref="Z21:AA21"/>
    <mergeCell ref="Z22:Z24"/>
    <mergeCell ref="AA22:AA24"/>
    <mergeCell ref="F25:F26"/>
    <mergeCell ref="G25:G26"/>
    <mergeCell ref="H25:H26"/>
    <mergeCell ref="I25:I26"/>
    <mergeCell ref="J25:J26"/>
    <mergeCell ref="E22:E24"/>
    <mergeCell ref="Y22:Y24"/>
    <mergeCell ref="A22:A24"/>
    <mergeCell ref="A53:A54"/>
    <mergeCell ref="A45:A46"/>
    <mergeCell ref="U23:U24"/>
    <mergeCell ref="V23:V24"/>
    <mergeCell ref="O25:O26"/>
    <mergeCell ref="P25:P26"/>
    <mergeCell ref="Q25:Q26"/>
    <mergeCell ref="R25:R26"/>
    <mergeCell ref="M25:M26"/>
    <mergeCell ref="B22:B24"/>
    <mergeCell ref="C22:C24"/>
    <mergeCell ref="O23:O24"/>
    <mergeCell ref="P23:P24"/>
    <mergeCell ref="Q23:Q24"/>
    <mergeCell ref="R23:R24"/>
    <mergeCell ref="D22:D24"/>
    <mergeCell ref="T23:T24"/>
    <mergeCell ref="B183:D183"/>
    <mergeCell ref="W23:W24"/>
    <mergeCell ref="W25:W26"/>
    <mergeCell ref="S23:S24"/>
    <mergeCell ref="K25:K26"/>
    <mergeCell ref="L25:L26"/>
    <mergeCell ref="V25:V26"/>
  </mergeCells>
  <pageMargins left="0.39370099999999991" right="0.39370099999999991" top="0.59055100000000005" bottom="0.39370099999999991" header="0" footer="0"/>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2025-01-31T08:23:38Z</cp:lastPrinted>
  <dcterms:created xsi:type="dcterms:W3CDTF">2016-08-11T08:26:00Z</dcterms:created>
  <dcterms:modified xsi:type="dcterms:W3CDTF">2025-03-17T10:50:53Z</dcterms:modified>
  <cp:version>1048576</cp:version>
</cp:coreProperties>
</file>