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1835"/>
  </bookViews>
  <sheets>
    <sheet name="Sheet1" sheetId="1" r:id="rId1"/>
    <sheet name="Sheet2" sheetId="2" r:id="rId2"/>
  </sheets>
  <definedNames>
    <definedName name="_20.01.01">Sheet2!$B$26</definedName>
    <definedName name="_Hlk11055180" localSheetId="0">Sheet1!#REF!</definedName>
    <definedName name="_xlnm.Print_Area" localSheetId="0">Sheet1!$A$1:$AD$85</definedName>
    <definedName name="_xlnm.Print_Area" localSheetId="1">Sheet2!$A$1:$AA$191</definedName>
    <definedName name="_xlnm.Print_Titles" localSheetId="0">Sheet1!$25:$28</definedName>
    <definedName name="_xlnm.Print_Titles" localSheetId="1">Sheet2!$22:$24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7" i="2" l="1"/>
  <c r="P126" i="2"/>
  <c r="Q126" i="2"/>
  <c r="R126" i="2"/>
  <c r="S126" i="2"/>
  <c r="T126" i="2"/>
  <c r="U126" i="2"/>
  <c r="V126" i="2"/>
  <c r="W126" i="2"/>
  <c r="P127" i="2"/>
  <c r="Q127" i="2"/>
  <c r="R127" i="2"/>
  <c r="S127" i="2"/>
  <c r="T127" i="2"/>
  <c r="U127" i="2"/>
  <c r="V127" i="2"/>
  <c r="W127" i="2"/>
  <c r="O127" i="2"/>
  <c r="O42" i="1"/>
  <c r="O43" i="1"/>
  <c r="Q52" i="2"/>
  <c r="P33" i="2" l="1"/>
  <c r="Q33" i="2"/>
  <c r="R33" i="2"/>
  <c r="S33" i="2"/>
  <c r="T33" i="2"/>
  <c r="U33" i="2"/>
  <c r="V33" i="2"/>
  <c r="W33" i="2"/>
  <c r="O33" i="2"/>
  <c r="P114" i="2" l="1"/>
  <c r="Q114" i="2"/>
  <c r="R114" i="2"/>
  <c r="S114" i="2"/>
  <c r="T114" i="2"/>
  <c r="U114" i="2"/>
  <c r="V114" i="2"/>
  <c r="W114" i="2"/>
  <c r="O114" i="2"/>
  <c r="X114" i="2" l="1"/>
  <c r="P112" i="2"/>
  <c r="Q112" i="2"/>
  <c r="R112" i="2"/>
  <c r="S112" i="2"/>
  <c r="T112" i="2"/>
  <c r="U112" i="2"/>
  <c r="V112" i="2"/>
  <c r="W112" i="2"/>
  <c r="O112" i="2"/>
  <c r="X112" i="2" s="1"/>
  <c r="K122" i="2" l="1"/>
  <c r="G122" i="2"/>
  <c r="H122" i="2"/>
  <c r="I122" i="2"/>
  <c r="J122" i="2"/>
  <c r="H93" i="2"/>
  <c r="U43" i="1"/>
  <c r="V43" i="1"/>
  <c r="U44" i="1"/>
  <c r="V44" i="1"/>
  <c r="U45" i="1"/>
  <c r="V45" i="1"/>
  <c r="U46" i="1"/>
  <c r="V46" i="1"/>
  <c r="V42" i="1"/>
  <c r="V40" i="1"/>
  <c r="V36" i="1"/>
  <c r="V37" i="1"/>
  <c r="V38" i="1"/>
  <c r="V39" i="1"/>
  <c r="V31" i="1"/>
  <c r="V32" i="1"/>
  <c r="V33" i="1"/>
  <c r="V34" i="1"/>
  <c r="V29" i="1"/>
  <c r="V30" i="1" s="1"/>
  <c r="V35" i="1"/>
  <c r="K35" i="2"/>
  <c r="V47" i="1" l="1"/>
  <c r="V41" i="1"/>
  <c r="V48" i="1" s="1"/>
  <c r="X150" i="2"/>
  <c r="W150" i="2"/>
  <c r="P150" i="2"/>
  <c r="Q150" i="2"/>
  <c r="R150" i="2"/>
  <c r="S150" i="2"/>
  <c r="T150" i="2"/>
  <c r="U150" i="2"/>
  <c r="V150" i="2"/>
  <c r="K79" i="2" l="1"/>
  <c r="F151" i="2"/>
  <c r="O150" i="2"/>
  <c r="P105" i="2" l="1"/>
  <c r="Q105" i="2"/>
  <c r="R105" i="2"/>
  <c r="S105" i="2"/>
  <c r="T105" i="2"/>
  <c r="U105" i="2"/>
  <c r="V105" i="2"/>
  <c r="W105" i="2"/>
  <c r="O105" i="2"/>
  <c r="X105" i="2" l="1"/>
  <c r="P138" i="2"/>
  <c r="Q138" i="2"/>
  <c r="R138" i="2"/>
  <c r="S138" i="2"/>
  <c r="T138" i="2"/>
  <c r="U138" i="2"/>
  <c r="V138" i="2"/>
  <c r="W138" i="2"/>
  <c r="F139" i="2"/>
  <c r="O138" i="2"/>
  <c r="X138" i="2" l="1"/>
  <c r="P121" i="2"/>
  <c r="Q121" i="2"/>
  <c r="R121" i="2"/>
  <c r="S121" i="2"/>
  <c r="T121" i="2"/>
  <c r="U121" i="2"/>
  <c r="V121" i="2"/>
  <c r="W121" i="2"/>
  <c r="F122" i="2"/>
  <c r="O121" i="2"/>
  <c r="P120" i="2"/>
  <c r="Q120" i="2"/>
  <c r="R120" i="2"/>
  <c r="S120" i="2"/>
  <c r="T120" i="2"/>
  <c r="U120" i="2"/>
  <c r="V120" i="2"/>
  <c r="W120" i="2"/>
  <c r="P137" i="2"/>
  <c r="Q137" i="2"/>
  <c r="R137" i="2"/>
  <c r="S137" i="2"/>
  <c r="T137" i="2"/>
  <c r="U137" i="2"/>
  <c r="V137" i="2"/>
  <c r="W137" i="2"/>
  <c r="O137" i="2"/>
  <c r="X121" i="2" l="1"/>
  <c r="X137" i="2"/>
  <c r="O120" i="2"/>
  <c r="X120" i="2" s="1"/>
  <c r="W62" i="2" l="1"/>
  <c r="W61" i="2"/>
  <c r="W60" i="2"/>
  <c r="O31" i="1"/>
  <c r="I41" i="1"/>
  <c r="G41" i="1"/>
  <c r="G48" i="1" s="1"/>
  <c r="F32" i="1"/>
  <c r="W107" i="2" l="1"/>
  <c r="W108" i="2"/>
  <c r="W109" i="2"/>
  <c r="W110" i="2"/>
  <c r="W111" i="2"/>
  <c r="W113" i="2"/>
  <c r="W115" i="2"/>
  <c r="W116" i="2"/>
  <c r="W117" i="2"/>
  <c r="W118" i="2"/>
  <c r="W119" i="2"/>
  <c r="W100" i="2"/>
  <c r="W101" i="2"/>
  <c r="W102" i="2"/>
  <c r="W103" i="2"/>
  <c r="W104" i="2"/>
  <c r="V101" i="2"/>
  <c r="V102" i="2"/>
  <c r="V103" i="2"/>
  <c r="V104" i="2"/>
  <c r="W133" i="2"/>
  <c r="W134" i="2"/>
  <c r="W135" i="2"/>
  <c r="W136" i="2"/>
  <c r="W140" i="2"/>
  <c r="W141" i="2"/>
  <c r="W142" i="2"/>
  <c r="W143" i="2"/>
  <c r="W144" i="2"/>
  <c r="W145" i="2"/>
  <c r="W146" i="2"/>
  <c r="W147" i="2"/>
  <c r="V128" i="2"/>
  <c r="W128" i="2"/>
  <c r="V129" i="2"/>
  <c r="W129" i="2"/>
  <c r="V130" i="2"/>
  <c r="W130" i="2"/>
  <c r="V131" i="2"/>
  <c r="W131" i="2"/>
  <c r="V132" i="2"/>
  <c r="W132" i="2"/>
  <c r="W125" i="2"/>
  <c r="W63" i="2"/>
  <c r="W64" i="2"/>
  <c r="W65" i="2"/>
  <c r="W66" i="2"/>
  <c r="W67" i="2"/>
  <c r="W68" i="2"/>
  <c r="W69" i="2"/>
  <c r="W70" i="2"/>
  <c r="W71" i="2"/>
  <c r="W72" i="2"/>
  <c r="W73" i="2"/>
  <c r="W74" i="2"/>
  <c r="W75" i="2"/>
  <c r="W76" i="2"/>
  <c r="W77" i="2"/>
  <c r="W78" i="2"/>
  <c r="W81" i="2"/>
  <c r="W82" i="2" s="1"/>
  <c r="W83" i="2"/>
  <c r="W84" i="2" s="1"/>
  <c r="W85" i="2"/>
  <c r="W86" i="2"/>
  <c r="W87" i="2"/>
  <c r="W89" i="2"/>
  <c r="W90" i="2"/>
  <c r="W92" i="2"/>
  <c r="W93" i="2" s="1"/>
  <c r="W94" i="2"/>
  <c r="W95" i="2" s="1"/>
  <c r="W96" i="2"/>
  <c r="W44" i="2"/>
  <c r="W45" i="2"/>
  <c r="W46" i="2"/>
  <c r="W47" i="2"/>
  <c r="W50" i="2"/>
  <c r="W51" i="2"/>
  <c r="W52" i="2"/>
  <c r="W53" i="2"/>
  <c r="W55" i="2"/>
  <c r="W56" i="2"/>
  <c r="W57" i="2"/>
  <c r="W58" i="2"/>
  <c r="W59" i="2"/>
  <c r="W36" i="2"/>
  <c r="W37" i="2"/>
  <c r="W38" i="2"/>
  <c r="W40" i="2"/>
  <c r="W41" i="2"/>
  <c r="W42" i="2"/>
  <c r="W29" i="2"/>
  <c r="W30" i="2" s="1"/>
  <c r="W31" i="2"/>
  <c r="W32" i="2" s="1"/>
  <c r="W34" i="2"/>
  <c r="V29" i="2"/>
  <c r="W26" i="2"/>
  <c r="W28" i="2" s="1"/>
  <c r="W148" i="2"/>
  <c r="W157" i="2"/>
  <c r="V154" i="2"/>
  <c r="W154" i="2"/>
  <c r="V155" i="2"/>
  <c r="W155" i="2"/>
  <c r="V156" i="2"/>
  <c r="W156" i="2"/>
  <c r="V157" i="2"/>
  <c r="W153" i="2"/>
  <c r="W149" i="2"/>
  <c r="N151" i="2"/>
  <c r="N41" i="1"/>
  <c r="W97" i="2"/>
  <c r="W98" i="2" s="1"/>
  <c r="N98" i="2"/>
  <c r="H84" i="2"/>
  <c r="N84" i="2"/>
  <c r="F39" i="2"/>
  <c r="W122" i="2" l="1"/>
  <c r="W39" i="2"/>
  <c r="W43" i="2"/>
  <c r="W91" i="2"/>
  <c r="W48" i="2"/>
  <c r="W88" i="2"/>
  <c r="W139" i="2"/>
  <c r="W35" i="2"/>
  <c r="W54" i="2"/>
  <c r="W79" i="2"/>
  <c r="W151" i="2"/>
  <c r="W123" i="2" l="1"/>
  <c r="W158" i="2"/>
  <c r="W80" i="2"/>
  <c r="I48" i="1"/>
  <c r="P136" i="2" l="1"/>
  <c r="Q136" i="2"/>
  <c r="R136" i="2"/>
  <c r="S136" i="2"/>
  <c r="T136" i="2"/>
  <c r="U136" i="2"/>
  <c r="V136" i="2"/>
  <c r="F47" i="1" l="1"/>
  <c r="O136" i="2" l="1"/>
  <c r="X136" i="2" s="1"/>
  <c r="P149" i="2" l="1"/>
  <c r="Q149" i="2"/>
  <c r="R149" i="2"/>
  <c r="S149" i="2"/>
  <c r="T149" i="2"/>
  <c r="U149" i="2"/>
  <c r="V149" i="2"/>
  <c r="O149" i="2"/>
  <c r="X149" i="2" l="1"/>
  <c r="F155" i="2"/>
  <c r="P119" i="2" l="1"/>
  <c r="Q119" i="2"/>
  <c r="R119" i="2"/>
  <c r="S119" i="2"/>
  <c r="T119" i="2"/>
  <c r="U119" i="2"/>
  <c r="V119" i="2"/>
  <c r="O119" i="2"/>
  <c r="X119" i="2" l="1"/>
  <c r="P37" i="1"/>
  <c r="Q37" i="1"/>
  <c r="R37" i="1"/>
  <c r="S37" i="1"/>
  <c r="T37" i="1"/>
  <c r="U37" i="1"/>
  <c r="W37" i="1"/>
  <c r="P38" i="1"/>
  <c r="Q38" i="1"/>
  <c r="R38" i="1"/>
  <c r="S38" i="1"/>
  <c r="T38" i="1"/>
  <c r="U38" i="1"/>
  <c r="W38" i="1"/>
  <c r="O38" i="1"/>
  <c r="X38" i="1" l="1"/>
  <c r="P118" i="2"/>
  <c r="Q118" i="2"/>
  <c r="R118" i="2"/>
  <c r="S118" i="2"/>
  <c r="T118" i="2"/>
  <c r="U118" i="2"/>
  <c r="V118" i="2"/>
  <c r="O118" i="2"/>
  <c r="X118" i="2" l="1"/>
  <c r="F98" i="2"/>
  <c r="G98" i="2"/>
  <c r="H98" i="2"/>
  <c r="I98" i="2"/>
  <c r="J98" i="2"/>
  <c r="W39" i="1"/>
  <c r="S39" i="1"/>
  <c r="R39" i="1"/>
  <c r="T39" i="1"/>
  <c r="U39" i="1"/>
  <c r="O37" i="1"/>
  <c r="O39" i="1"/>
  <c r="Q39" i="1"/>
  <c r="M93" i="2"/>
  <c r="N30" i="1"/>
  <c r="X37" i="1" l="1"/>
  <c r="X39" i="1"/>
  <c r="L41" i="1"/>
  <c r="P85" i="2"/>
  <c r="Q85" i="2"/>
  <c r="R85" i="2"/>
  <c r="S85" i="2"/>
  <c r="T85" i="2"/>
  <c r="U85" i="2"/>
  <c r="V85" i="2"/>
  <c r="P86" i="2"/>
  <c r="Q86" i="2"/>
  <c r="R86" i="2"/>
  <c r="S86" i="2"/>
  <c r="T86" i="2"/>
  <c r="U86" i="2"/>
  <c r="V86" i="2"/>
  <c r="P87" i="2"/>
  <c r="Q87" i="2"/>
  <c r="R87" i="2"/>
  <c r="S87" i="2"/>
  <c r="T87" i="2"/>
  <c r="U87" i="2"/>
  <c r="V87" i="2"/>
  <c r="O86" i="2"/>
  <c r="O87" i="2"/>
  <c r="O85" i="2"/>
  <c r="F88" i="2"/>
  <c r="G88" i="2"/>
  <c r="H88" i="2"/>
  <c r="I88" i="2"/>
  <c r="J88" i="2"/>
  <c r="L88" i="2"/>
  <c r="P102" i="2"/>
  <c r="Q102" i="2"/>
  <c r="R102" i="2"/>
  <c r="S102" i="2"/>
  <c r="T102" i="2"/>
  <c r="U102" i="2"/>
  <c r="O102" i="2"/>
  <c r="X85" i="2" l="1"/>
  <c r="X86" i="2"/>
  <c r="X102" i="2"/>
  <c r="X87" i="2"/>
  <c r="O88" i="2"/>
  <c r="V88" i="2"/>
  <c r="T88" i="2"/>
  <c r="R88" i="2"/>
  <c r="P88" i="2"/>
  <c r="U88" i="2"/>
  <c r="S88" i="2"/>
  <c r="Q88" i="2"/>
  <c r="X88" i="2" l="1"/>
  <c r="P156" i="2"/>
  <c r="P157" i="2" s="1"/>
  <c r="Q156" i="2"/>
  <c r="Q157" i="2" s="1"/>
  <c r="R156" i="2"/>
  <c r="R157" i="2" s="1"/>
  <c r="S156" i="2"/>
  <c r="S157" i="2" s="1"/>
  <c r="T156" i="2"/>
  <c r="T157" i="2" s="1"/>
  <c r="U156" i="2"/>
  <c r="U157" i="2" s="1"/>
  <c r="O156" i="2"/>
  <c r="O154" i="2"/>
  <c r="P154" i="2"/>
  <c r="Q154" i="2"/>
  <c r="R154" i="2"/>
  <c r="S154" i="2"/>
  <c r="T154" i="2"/>
  <c r="U154" i="2"/>
  <c r="P153" i="2"/>
  <c r="Q153" i="2"/>
  <c r="R153" i="2"/>
  <c r="S153" i="2"/>
  <c r="T153" i="2"/>
  <c r="U153" i="2"/>
  <c r="V153" i="2"/>
  <c r="O153" i="2"/>
  <c r="O141" i="2"/>
  <c r="P141" i="2"/>
  <c r="Q141" i="2"/>
  <c r="R141" i="2"/>
  <c r="S141" i="2"/>
  <c r="T141" i="2"/>
  <c r="U141" i="2"/>
  <c r="V141" i="2"/>
  <c r="O142" i="2"/>
  <c r="P142" i="2"/>
  <c r="Q142" i="2"/>
  <c r="R142" i="2"/>
  <c r="S142" i="2"/>
  <c r="T142" i="2"/>
  <c r="U142" i="2"/>
  <c r="V142" i="2"/>
  <c r="O143" i="2"/>
  <c r="P143" i="2"/>
  <c r="Q143" i="2"/>
  <c r="R143" i="2"/>
  <c r="S143" i="2"/>
  <c r="T143" i="2"/>
  <c r="U143" i="2"/>
  <c r="V143" i="2"/>
  <c r="O144" i="2"/>
  <c r="P144" i="2"/>
  <c r="Q144" i="2"/>
  <c r="R144" i="2"/>
  <c r="S144" i="2"/>
  <c r="T144" i="2"/>
  <c r="U144" i="2"/>
  <c r="V144" i="2"/>
  <c r="O145" i="2"/>
  <c r="P145" i="2"/>
  <c r="Q145" i="2"/>
  <c r="R145" i="2"/>
  <c r="S145" i="2"/>
  <c r="T145" i="2"/>
  <c r="U145" i="2"/>
  <c r="V145" i="2"/>
  <c r="O146" i="2"/>
  <c r="P146" i="2"/>
  <c r="Q146" i="2"/>
  <c r="R146" i="2"/>
  <c r="S146" i="2"/>
  <c r="T146" i="2"/>
  <c r="U146" i="2"/>
  <c r="V146" i="2"/>
  <c r="O147" i="2"/>
  <c r="P147" i="2"/>
  <c r="Q147" i="2"/>
  <c r="R147" i="2"/>
  <c r="S147" i="2"/>
  <c r="T147" i="2"/>
  <c r="U147" i="2"/>
  <c r="V147" i="2"/>
  <c r="O148" i="2"/>
  <c r="P148" i="2"/>
  <c r="Q148" i="2"/>
  <c r="R148" i="2"/>
  <c r="S148" i="2"/>
  <c r="T148" i="2"/>
  <c r="U148" i="2"/>
  <c r="V148" i="2"/>
  <c r="P140" i="2"/>
  <c r="Q140" i="2"/>
  <c r="R140" i="2"/>
  <c r="S140" i="2"/>
  <c r="T140" i="2"/>
  <c r="U140" i="2"/>
  <c r="V140" i="2"/>
  <c r="O140" i="2"/>
  <c r="O126" i="2"/>
  <c r="O128" i="2"/>
  <c r="P128" i="2"/>
  <c r="Q128" i="2"/>
  <c r="R128" i="2"/>
  <c r="S128" i="2"/>
  <c r="T128" i="2"/>
  <c r="U128" i="2"/>
  <c r="O129" i="2"/>
  <c r="P129" i="2"/>
  <c r="Q129" i="2"/>
  <c r="R129" i="2"/>
  <c r="S129" i="2"/>
  <c r="T129" i="2"/>
  <c r="U129" i="2"/>
  <c r="O130" i="2"/>
  <c r="P130" i="2"/>
  <c r="Q130" i="2"/>
  <c r="R130" i="2"/>
  <c r="S130" i="2"/>
  <c r="T130" i="2"/>
  <c r="U130" i="2"/>
  <c r="O131" i="2"/>
  <c r="P131" i="2"/>
  <c r="Q131" i="2"/>
  <c r="R131" i="2"/>
  <c r="S131" i="2"/>
  <c r="T131" i="2"/>
  <c r="U131" i="2"/>
  <c r="O132" i="2"/>
  <c r="P132" i="2"/>
  <c r="Q132" i="2"/>
  <c r="R132" i="2"/>
  <c r="S132" i="2"/>
  <c r="T132" i="2"/>
  <c r="U132" i="2"/>
  <c r="O133" i="2"/>
  <c r="P133" i="2"/>
  <c r="Q133" i="2"/>
  <c r="R133" i="2"/>
  <c r="S133" i="2"/>
  <c r="T133" i="2"/>
  <c r="U133" i="2"/>
  <c r="V133" i="2"/>
  <c r="O134" i="2"/>
  <c r="P134" i="2"/>
  <c r="Q134" i="2"/>
  <c r="R134" i="2"/>
  <c r="S134" i="2"/>
  <c r="T134" i="2"/>
  <c r="U134" i="2"/>
  <c r="V134" i="2"/>
  <c r="O135" i="2"/>
  <c r="P135" i="2"/>
  <c r="Q135" i="2"/>
  <c r="R135" i="2"/>
  <c r="S135" i="2"/>
  <c r="T135" i="2"/>
  <c r="U135" i="2"/>
  <c r="V135" i="2"/>
  <c r="P125" i="2"/>
  <c r="Q125" i="2"/>
  <c r="R125" i="2"/>
  <c r="S125" i="2"/>
  <c r="T125" i="2"/>
  <c r="U125" i="2"/>
  <c r="V125" i="2"/>
  <c r="O125" i="2"/>
  <c r="P109" i="2"/>
  <c r="Q109" i="2"/>
  <c r="R109" i="2"/>
  <c r="S109" i="2"/>
  <c r="T109" i="2"/>
  <c r="U109" i="2"/>
  <c r="V109" i="2"/>
  <c r="P110" i="2"/>
  <c r="Q110" i="2"/>
  <c r="R110" i="2"/>
  <c r="S110" i="2"/>
  <c r="T110" i="2"/>
  <c r="U110" i="2"/>
  <c r="V110" i="2"/>
  <c r="P111" i="2"/>
  <c r="Q111" i="2"/>
  <c r="R111" i="2"/>
  <c r="S111" i="2"/>
  <c r="T111" i="2"/>
  <c r="U111" i="2"/>
  <c r="V111" i="2"/>
  <c r="P113" i="2"/>
  <c r="Q113" i="2"/>
  <c r="R113" i="2"/>
  <c r="S113" i="2"/>
  <c r="T113" i="2"/>
  <c r="U113" i="2"/>
  <c r="V113" i="2"/>
  <c r="P115" i="2"/>
  <c r="Q115" i="2"/>
  <c r="R115" i="2"/>
  <c r="S115" i="2"/>
  <c r="T115" i="2"/>
  <c r="U115" i="2"/>
  <c r="V115" i="2"/>
  <c r="P116" i="2"/>
  <c r="Q116" i="2"/>
  <c r="R116" i="2"/>
  <c r="S116" i="2"/>
  <c r="T116" i="2"/>
  <c r="U116" i="2"/>
  <c r="V116" i="2"/>
  <c r="P117" i="2"/>
  <c r="Q117" i="2"/>
  <c r="R117" i="2"/>
  <c r="S117" i="2"/>
  <c r="T117" i="2"/>
  <c r="U117" i="2"/>
  <c r="V117" i="2"/>
  <c r="O110" i="2"/>
  <c r="O111" i="2"/>
  <c r="O113" i="2"/>
  <c r="O115" i="2"/>
  <c r="O116" i="2"/>
  <c r="O117" i="2"/>
  <c r="P108" i="2"/>
  <c r="Q108" i="2"/>
  <c r="R108" i="2"/>
  <c r="S108" i="2"/>
  <c r="T108" i="2"/>
  <c r="U108" i="2"/>
  <c r="V108" i="2"/>
  <c r="P42" i="1"/>
  <c r="Q42" i="1"/>
  <c r="R42" i="1"/>
  <c r="S42" i="1"/>
  <c r="T42" i="1"/>
  <c r="U42" i="1"/>
  <c r="W42" i="1"/>
  <c r="P43" i="1"/>
  <c r="Q43" i="1"/>
  <c r="R43" i="1"/>
  <c r="S43" i="1"/>
  <c r="T43" i="1"/>
  <c r="W43" i="1"/>
  <c r="P44" i="1"/>
  <c r="Q44" i="1"/>
  <c r="R44" i="1"/>
  <c r="S44" i="1"/>
  <c r="T44" i="1"/>
  <c r="W44" i="1"/>
  <c r="P45" i="1"/>
  <c r="Q45" i="1"/>
  <c r="R45" i="1"/>
  <c r="S45" i="1"/>
  <c r="T45" i="1"/>
  <c r="W45" i="1"/>
  <c r="P46" i="1"/>
  <c r="Q46" i="1"/>
  <c r="R46" i="1"/>
  <c r="S46" i="1"/>
  <c r="T46" i="1"/>
  <c r="W46" i="1"/>
  <c r="O44" i="1"/>
  <c r="O45" i="1"/>
  <c r="O46" i="1"/>
  <c r="O40" i="1"/>
  <c r="P40" i="1"/>
  <c r="Q40" i="1"/>
  <c r="R40" i="1"/>
  <c r="S40" i="1"/>
  <c r="T40" i="1"/>
  <c r="U40" i="1"/>
  <c r="W40" i="1"/>
  <c r="P36" i="1"/>
  <c r="Q36" i="1"/>
  <c r="R36" i="1"/>
  <c r="S36" i="1"/>
  <c r="T36" i="1"/>
  <c r="U36" i="1"/>
  <c r="W36" i="1"/>
  <c r="O36" i="1"/>
  <c r="P35" i="1"/>
  <c r="Q35" i="1"/>
  <c r="R35" i="1"/>
  <c r="S35" i="1"/>
  <c r="T35" i="1"/>
  <c r="U35" i="1"/>
  <c r="W35" i="1"/>
  <c r="O35" i="1"/>
  <c r="P33" i="1"/>
  <c r="P34" i="1" s="1"/>
  <c r="Q33" i="1"/>
  <c r="Q34" i="1" s="1"/>
  <c r="R33" i="1"/>
  <c r="R34" i="1" s="1"/>
  <c r="S33" i="1"/>
  <c r="S34" i="1" s="1"/>
  <c r="T33" i="1"/>
  <c r="T34" i="1" s="1"/>
  <c r="U33" i="1"/>
  <c r="U34" i="1" s="1"/>
  <c r="W33" i="1"/>
  <c r="W34" i="1" s="1"/>
  <c r="O33" i="1"/>
  <c r="O34" i="1" s="1"/>
  <c r="L30" i="1"/>
  <c r="P31" i="1"/>
  <c r="Q31" i="1"/>
  <c r="R31" i="1"/>
  <c r="S31" i="1"/>
  <c r="T31" i="1"/>
  <c r="U31" i="1"/>
  <c r="W31" i="1"/>
  <c r="P29" i="1"/>
  <c r="P30" i="1" s="1"/>
  <c r="Q29" i="1"/>
  <c r="Q30" i="1" s="1"/>
  <c r="R29" i="1"/>
  <c r="R30" i="1" s="1"/>
  <c r="S29" i="1"/>
  <c r="S30" i="1" s="1"/>
  <c r="T29" i="1"/>
  <c r="T30" i="1" s="1"/>
  <c r="U29" i="1"/>
  <c r="U30" i="1" s="1"/>
  <c r="W29" i="1"/>
  <c r="W30" i="1" s="1"/>
  <c r="O29" i="1"/>
  <c r="O30" i="1" s="1"/>
  <c r="J30" i="1"/>
  <c r="F41" i="1"/>
  <c r="H41" i="1"/>
  <c r="H48" i="1" s="1"/>
  <c r="J41" i="1"/>
  <c r="K41" i="1"/>
  <c r="M79" i="2"/>
  <c r="M43" i="2"/>
  <c r="F35" i="2"/>
  <c r="G35" i="2"/>
  <c r="H35" i="2"/>
  <c r="I35" i="2"/>
  <c r="J35" i="2"/>
  <c r="L35" i="2"/>
  <c r="M32" i="2"/>
  <c r="P41" i="2"/>
  <c r="Q41" i="2"/>
  <c r="R41" i="2"/>
  <c r="S41" i="2"/>
  <c r="T41" i="2"/>
  <c r="U41" i="2"/>
  <c r="V41" i="2"/>
  <c r="O41" i="2"/>
  <c r="F43" i="2"/>
  <c r="G43" i="2"/>
  <c r="H43" i="2"/>
  <c r="I43" i="2"/>
  <c r="J43" i="2"/>
  <c r="L43" i="2"/>
  <c r="P107" i="2"/>
  <c r="Q107" i="2"/>
  <c r="R107" i="2"/>
  <c r="S107" i="2"/>
  <c r="T107" i="2"/>
  <c r="U107" i="2"/>
  <c r="V107" i="2"/>
  <c r="V122" i="2" s="1"/>
  <c r="O108" i="2"/>
  <c r="O109" i="2"/>
  <c r="O107" i="2"/>
  <c r="P104" i="2"/>
  <c r="Q104" i="2"/>
  <c r="R104" i="2"/>
  <c r="S104" i="2"/>
  <c r="T104" i="2"/>
  <c r="U104" i="2"/>
  <c r="O104" i="2"/>
  <c r="P103" i="2"/>
  <c r="Q103" i="2"/>
  <c r="R103" i="2"/>
  <c r="S103" i="2"/>
  <c r="T103" i="2"/>
  <c r="U103" i="2"/>
  <c r="O103" i="2"/>
  <c r="P100" i="2"/>
  <c r="P101" i="2" s="1"/>
  <c r="Q100" i="2"/>
  <c r="Q101" i="2" s="1"/>
  <c r="R100" i="2"/>
  <c r="R101" i="2" s="1"/>
  <c r="S100" i="2"/>
  <c r="S101" i="2" s="1"/>
  <c r="T100" i="2"/>
  <c r="T101" i="2" s="1"/>
  <c r="U100" i="2"/>
  <c r="U101" i="2" s="1"/>
  <c r="V100" i="2"/>
  <c r="O100" i="2"/>
  <c r="P97" i="2"/>
  <c r="Q97" i="2"/>
  <c r="R97" i="2"/>
  <c r="S97" i="2"/>
  <c r="T97" i="2"/>
  <c r="U97" i="2"/>
  <c r="V97" i="2"/>
  <c r="O97" i="2"/>
  <c r="P96" i="2"/>
  <c r="P98" i="2" s="1"/>
  <c r="Q96" i="2"/>
  <c r="Q98" i="2" s="1"/>
  <c r="R96" i="2"/>
  <c r="R98" i="2" s="1"/>
  <c r="S96" i="2"/>
  <c r="S98" i="2" s="1"/>
  <c r="T96" i="2"/>
  <c r="T98" i="2" s="1"/>
  <c r="U96" i="2"/>
  <c r="U98" i="2" s="1"/>
  <c r="V96" i="2"/>
  <c r="V98" i="2" s="1"/>
  <c r="O96" i="2"/>
  <c r="O94" i="2"/>
  <c r="P94" i="2"/>
  <c r="P95" i="2" s="1"/>
  <c r="Q94" i="2"/>
  <c r="Q95" i="2" s="1"/>
  <c r="R94" i="2"/>
  <c r="R95" i="2" s="1"/>
  <c r="S94" i="2"/>
  <c r="S95" i="2" s="1"/>
  <c r="T94" i="2"/>
  <c r="T95" i="2" s="1"/>
  <c r="U94" i="2"/>
  <c r="U95" i="2" s="1"/>
  <c r="V94" i="2"/>
  <c r="V95" i="2" s="1"/>
  <c r="G95" i="2"/>
  <c r="J95" i="2"/>
  <c r="F93" i="2"/>
  <c r="G93" i="2"/>
  <c r="I93" i="2"/>
  <c r="J93" i="2"/>
  <c r="U92" i="2"/>
  <c r="U93" i="2" s="1"/>
  <c r="P92" i="2"/>
  <c r="P93" i="2" s="1"/>
  <c r="Q92" i="2"/>
  <c r="Q93" i="2" s="1"/>
  <c r="R92" i="2"/>
  <c r="R93" i="2" s="1"/>
  <c r="S92" i="2"/>
  <c r="S93" i="2" s="1"/>
  <c r="T92" i="2"/>
  <c r="T93" i="2" s="1"/>
  <c r="V92" i="2"/>
  <c r="O92" i="2"/>
  <c r="P81" i="2"/>
  <c r="P82" i="2" s="1"/>
  <c r="Q81" i="2"/>
  <c r="Q82" i="2" s="1"/>
  <c r="R81" i="2"/>
  <c r="R82" i="2" s="1"/>
  <c r="S81" i="2"/>
  <c r="S82" i="2" s="1"/>
  <c r="T81" i="2"/>
  <c r="T82" i="2" s="1"/>
  <c r="U81" i="2"/>
  <c r="U82" i="2" s="1"/>
  <c r="V81" i="2"/>
  <c r="V82" i="2" s="1"/>
  <c r="F82" i="2"/>
  <c r="O81" i="2"/>
  <c r="F79" i="2"/>
  <c r="G79" i="2"/>
  <c r="H79" i="2"/>
  <c r="I79" i="2"/>
  <c r="J79" i="2"/>
  <c r="L79" i="2"/>
  <c r="V60" i="2"/>
  <c r="V62" i="2"/>
  <c r="V64" i="2"/>
  <c r="V66" i="2"/>
  <c r="V68" i="2"/>
  <c r="V70" i="2"/>
  <c r="V72" i="2"/>
  <c r="V74" i="2"/>
  <c r="V76" i="2"/>
  <c r="V78" i="2"/>
  <c r="P78" i="2"/>
  <c r="Q78" i="2"/>
  <c r="R78" i="2"/>
  <c r="S78" i="2"/>
  <c r="T78" i="2"/>
  <c r="U78" i="2"/>
  <c r="P77" i="2"/>
  <c r="Q77" i="2"/>
  <c r="R77" i="2"/>
  <c r="S77" i="2"/>
  <c r="T77" i="2"/>
  <c r="U77" i="2"/>
  <c r="V77" i="2"/>
  <c r="P76" i="2"/>
  <c r="Q76" i="2"/>
  <c r="R76" i="2"/>
  <c r="S76" i="2"/>
  <c r="T76" i="2"/>
  <c r="U76" i="2"/>
  <c r="P75" i="2"/>
  <c r="Q75" i="2"/>
  <c r="R75" i="2"/>
  <c r="S75" i="2"/>
  <c r="T75" i="2"/>
  <c r="U75" i="2"/>
  <c r="V75" i="2"/>
  <c r="O78" i="2"/>
  <c r="O77" i="2"/>
  <c r="O76" i="2"/>
  <c r="O75" i="2"/>
  <c r="P74" i="2"/>
  <c r="Q74" i="2"/>
  <c r="R74" i="2"/>
  <c r="S74" i="2"/>
  <c r="T74" i="2"/>
  <c r="U74" i="2"/>
  <c r="P73" i="2"/>
  <c r="Q73" i="2"/>
  <c r="R73" i="2"/>
  <c r="S73" i="2"/>
  <c r="T73" i="2"/>
  <c r="U73" i="2"/>
  <c r="V73" i="2"/>
  <c r="O74" i="2"/>
  <c r="O73" i="2"/>
  <c r="P72" i="2"/>
  <c r="Q72" i="2"/>
  <c r="R72" i="2"/>
  <c r="S72" i="2"/>
  <c r="T72" i="2"/>
  <c r="U72" i="2"/>
  <c r="O72" i="2"/>
  <c r="P71" i="2"/>
  <c r="Q71" i="2"/>
  <c r="R71" i="2"/>
  <c r="S71" i="2"/>
  <c r="T71" i="2"/>
  <c r="U71" i="2"/>
  <c r="V71" i="2"/>
  <c r="O71" i="2"/>
  <c r="P70" i="2"/>
  <c r="Q70" i="2"/>
  <c r="R70" i="2"/>
  <c r="S70" i="2"/>
  <c r="T70" i="2"/>
  <c r="U70" i="2"/>
  <c r="O70" i="2"/>
  <c r="P69" i="2"/>
  <c r="Q69" i="2"/>
  <c r="R69" i="2"/>
  <c r="S69" i="2"/>
  <c r="T69" i="2"/>
  <c r="U69" i="2"/>
  <c r="V69" i="2"/>
  <c r="O69" i="2"/>
  <c r="P68" i="2"/>
  <c r="Q68" i="2"/>
  <c r="R68" i="2"/>
  <c r="S68" i="2"/>
  <c r="T68" i="2"/>
  <c r="U68" i="2"/>
  <c r="O68" i="2"/>
  <c r="P67" i="2"/>
  <c r="Q67" i="2"/>
  <c r="R67" i="2"/>
  <c r="S67" i="2"/>
  <c r="T67" i="2"/>
  <c r="U67" i="2"/>
  <c r="V67" i="2"/>
  <c r="O67" i="2"/>
  <c r="P66" i="2"/>
  <c r="Q66" i="2"/>
  <c r="R66" i="2"/>
  <c r="S66" i="2"/>
  <c r="T66" i="2"/>
  <c r="U66" i="2"/>
  <c r="O66" i="2"/>
  <c r="P65" i="2"/>
  <c r="Q65" i="2"/>
  <c r="R65" i="2"/>
  <c r="S65" i="2"/>
  <c r="T65" i="2"/>
  <c r="U65" i="2"/>
  <c r="V65" i="2"/>
  <c r="O65" i="2"/>
  <c r="P64" i="2"/>
  <c r="Q64" i="2"/>
  <c r="R64" i="2"/>
  <c r="S64" i="2"/>
  <c r="T64" i="2"/>
  <c r="U64" i="2"/>
  <c r="O64" i="2"/>
  <c r="P63" i="2"/>
  <c r="Q63" i="2"/>
  <c r="R63" i="2"/>
  <c r="S63" i="2"/>
  <c r="T63" i="2"/>
  <c r="U63" i="2"/>
  <c r="V63" i="2"/>
  <c r="O63" i="2"/>
  <c r="P62" i="2"/>
  <c r="Q62" i="2"/>
  <c r="R62" i="2"/>
  <c r="S62" i="2"/>
  <c r="T62" i="2"/>
  <c r="U62" i="2"/>
  <c r="O62" i="2"/>
  <c r="P61" i="2"/>
  <c r="Q61" i="2"/>
  <c r="R61" i="2"/>
  <c r="S61" i="2"/>
  <c r="T61" i="2"/>
  <c r="U61" i="2"/>
  <c r="V61" i="2"/>
  <c r="O61" i="2"/>
  <c r="P60" i="2"/>
  <c r="Q60" i="2"/>
  <c r="R60" i="2"/>
  <c r="S60" i="2"/>
  <c r="T60" i="2"/>
  <c r="U60" i="2"/>
  <c r="O60" i="2"/>
  <c r="P59" i="2"/>
  <c r="Q59" i="2"/>
  <c r="R59" i="2"/>
  <c r="S59" i="2"/>
  <c r="T59" i="2"/>
  <c r="U59" i="2"/>
  <c r="V59" i="2"/>
  <c r="O59" i="2"/>
  <c r="O56" i="2"/>
  <c r="P56" i="2"/>
  <c r="Q56" i="2"/>
  <c r="R56" i="2"/>
  <c r="S56" i="2"/>
  <c r="T56" i="2"/>
  <c r="U56" i="2"/>
  <c r="V56" i="2"/>
  <c r="O57" i="2"/>
  <c r="P57" i="2"/>
  <c r="Q57" i="2"/>
  <c r="R57" i="2"/>
  <c r="S57" i="2"/>
  <c r="T57" i="2"/>
  <c r="U57" i="2"/>
  <c r="V57" i="2"/>
  <c r="O58" i="2"/>
  <c r="P58" i="2"/>
  <c r="Q58" i="2"/>
  <c r="R58" i="2"/>
  <c r="S58" i="2"/>
  <c r="T58" i="2"/>
  <c r="U58" i="2"/>
  <c r="V58" i="2"/>
  <c r="P55" i="2"/>
  <c r="Q55" i="2"/>
  <c r="R55" i="2"/>
  <c r="S55" i="2"/>
  <c r="T55" i="2"/>
  <c r="U55" i="2"/>
  <c r="V55" i="2"/>
  <c r="O55" i="2"/>
  <c r="P42" i="2"/>
  <c r="Q42" i="2"/>
  <c r="R42" i="2"/>
  <c r="S42" i="2"/>
  <c r="T42" i="2"/>
  <c r="U42" i="2"/>
  <c r="V42" i="2"/>
  <c r="O42" i="2"/>
  <c r="P40" i="2"/>
  <c r="Q40" i="2"/>
  <c r="R40" i="2"/>
  <c r="S40" i="2"/>
  <c r="T40" i="2"/>
  <c r="U40" i="2"/>
  <c r="V40" i="2"/>
  <c r="O40" i="2"/>
  <c r="P36" i="2"/>
  <c r="Q36" i="2"/>
  <c r="R36" i="2"/>
  <c r="S36" i="2"/>
  <c r="T36" i="2"/>
  <c r="U36" i="2"/>
  <c r="V36" i="2"/>
  <c r="P37" i="2"/>
  <c r="Q37" i="2"/>
  <c r="R37" i="2"/>
  <c r="S37" i="2"/>
  <c r="T37" i="2"/>
  <c r="U37" i="2"/>
  <c r="V37" i="2"/>
  <c r="P38" i="2"/>
  <c r="Q38" i="2"/>
  <c r="R38" i="2"/>
  <c r="S38" i="2"/>
  <c r="T38" i="2"/>
  <c r="U38" i="2"/>
  <c r="V38" i="2"/>
  <c r="O37" i="2"/>
  <c r="O38" i="2"/>
  <c r="O36" i="2"/>
  <c r="P34" i="2"/>
  <c r="Q34" i="2"/>
  <c r="R34" i="2"/>
  <c r="S34" i="2"/>
  <c r="T34" i="2"/>
  <c r="U34" i="2"/>
  <c r="V34" i="2"/>
  <c r="O34" i="2"/>
  <c r="P35" i="2"/>
  <c r="Q35" i="2"/>
  <c r="R35" i="2"/>
  <c r="S35" i="2"/>
  <c r="T35" i="2"/>
  <c r="U35" i="2"/>
  <c r="V35" i="2"/>
  <c r="F32" i="2"/>
  <c r="G32" i="2"/>
  <c r="H32" i="2"/>
  <c r="I32" i="2"/>
  <c r="J32" i="2"/>
  <c r="L32" i="2"/>
  <c r="P31" i="2"/>
  <c r="P32" i="2" s="1"/>
  <c r="Q31" i="2"/>
  <c r="Q32" i="2" s="1"/>
  <c r="R31" i="2"/>
  <c r="R32" i="2" s="1"/>
  <c r="S31" i="2"/>
  <c r="S32" i="2" s="1"/>
  <c r="T31" i="2"/>
  <c r="T32" i="2" s="1"/>
  <c r="U31" i="2"/>
  <c r="U32" i="2" s="1"/>
  <c r="V31" i="2"/>
  <c r="V32" i="2" s="1"/>
  <c r="O31" i="2"/>
  <c r="U122" i="2" l="1"/>
  <c r="O139" i="2"/>
  <c r="X38" i="2"/>
  <c r="X61" i="2"/>
  <c r="X62" i="2"/>
  <c r="X65" i="2"/>
  <c r="X66" i="2"/>
  <c r="X69" i="2"/>
  <c r="X70" i="2"/>
  <c r="X73" i="2"/>
  <c r="X76" i="2"/>
  <c r="X78" i="2"/>
  <c r="X97" i="2"/>
  <c r="X103" i="2"/>
  <c r="X107" i="2"/>
  <c r="X108" i="2"/>
  <c r="X41" i="2"/>
  <c r="X116" i="2"/>
  <c r="X113" i="2"/>
  <c r="X110" i="2"/>
  <c r="X125" i="2"/>
  <c r="X140" i="2"/>
  <c r="X153" i="2"/>
  <c r="X58" i="2"/>
  <c r="X57" i="2"/>
  <c r="X56" i="2"/>
  <c r="O93" i="2"/>
  <c r="X92" i="2"/>
  <c r="O98" i="2"/>
  <c r="X98" i="2" s="1"/>
  <c r="X96" i="2"/>
  <c r="O101" i="2"/>
  <c r="X101" i="2" s="1"/>
  <c r="X100" i="2"/>
  <c r="X132" i="2"/>
  <c r="X130" i="2"/>
  <c r="X128" i="2"/>
  <c r="X154" i="2"/>
  <c r="O32" i="2"/>
  <c r="X32" i="2" s="1"/>
  <c r="X31" i="2"/>
  <c r="O35" i="2"/>
  <c r="X35" i="2" s="1"/>
  <c r="X33" i="2"/>
  <c r="X34" i="2"/>
  <c r="X36" i="2"/>
  <c r="X37" i="2"/>
  <c r="X40" i="2"/>
  <c r="X42" i="2"/>
  <c r="X55" i="2"/>
  <c r="X59" i="2"/>
  <c r="X60" i="2"/>
  <c r="X63" i="2"/>
  <c r="X64" i="2"/>
  <c r="X67" i="2"/>
  <c r="X68" i="2"/>
  <c r="X71" i="2"/>
  <c r="X72" i="2"/>
  <c r="X74" i="2"/>
  <c r="X75" i="2"/>
  <c r="X77" i="2"/>
  <c r="O82" i="2"/>
  <c r="X82" i="2" s="1"/>
  <c r="X81" i="2"/>
  <c r="O95" i="2"/>
  <c r="X95" i="2" s="1"/>
  <c r="X94" i="2"/>
  <c r="X104" i="2"/>
  <c r="X109" i="2"/>
  <c r="X117" i="2"/>
  <c r="X115" i="2"/>
  <c r="X111" i="2"/>
  <c r="X135" i="2"/>
  <c r="X134" i="2"/>
  <c r="X133" i="2"/>
  <c r="X131" i="2"/>
  <c r="X129" i="2"/>
  <c r="X126" i="2"/>
  <c r="X148" i="2"/>
  <c r="X147" i="2"/>
  <c r="X146" i="2"/>
  <c r="X145" i="2"/>
  <c r="X144" i="2"/>
  <c r="X143" i="2"/>
  <c r="X142" i="2"/>
  <c r="X141" i="2"/>
  <c r="O157" i="2"/>
  <c r="X157" i="2" s="1"/>
  <c r="X156" i="2"/>
  <c r="U151" i="2"/>
  <c r="S151" i="2"/>
  <c r="Q151" i="2"/>
  <c r="U155" i="2"/>
  <c r="S155" i="2"/>
  <c r="Q155" i="2"/>
  <c r="O41" i="1"/>
  <c r="U41" i="1"/>
  <c r="S41" i="1"/>
  <c r="Q41" i="1"/>
  <c r="X45" i="1"/>
  <c r="X43" i="1"/>
  <c r="U139" i="2"/>
  <c r="S139" i="2"/>
  <c r="Q139" i="2"/>
  <c r="O155" i="2"/>
  <c r="O47" i="1"/>
  <c r="O151" i="2"/>
  <c r="O122" i="2"/>
  <c r="X36" i="1"/>
  <c r="X40" i="1"/>
  <c r="W47" i="1"/>
  <c r="T47" i="1"/>
  <c r="R47" i="1"/>
  <c r="P47" i="1"/>
  <c r="U47" i="1"/>
  <c r="S47" i="1"/>
  <c r="Q47" i="1"/>
  <c r="W41" i="1"/>
  <c r="T41" i="1"/>
  <c r="R41" i="1"/>
  <c r="P41" i="1"/>
  <c r="X46" i="1"/>
  <c r="X44" i="1"/>
  <c r="X34" i="1"/>
  <c r="X33" i="1"/>
  <c r="U32" i="1"/>
  <c r="S32" i="1"/>
  <c r="Q32" i="1"/>
  <c r="X35" i="1"/>
  <c r="X42" i="1"/>
  <c r="W32" i="1"/>
  <c r="T32" i="1"/>
  <c r="R32" i="1"/>
  <c r="P32" i="1"/>
  <c r="O32" i="1"/>
  <c r="X31" i="1"/>
  <c r="V151" i="2"/>
  <c r="T151" i="2"/>
  <c r="R151" i="2"/>
  <c r="P151" i="2"/>
  <c r="O43" i="2"/>
  <c r="U43" i="2"/>
  <c r="S43" i="2"/>
  <c r="Q43" i="2"/>
  <c r="V139" i="2"/>
  <c r="T139" i="2"/>
  <c r="R139" i="2"/>
  <c r="P139" i="2"/>
  <c r="T155" i="2"/>
  <c r="R155" i="2"/>
  <c r="P155" i="2"/>
  <c r="T43" i="2"/>
  <c r="R43" i="2"/>
  <c r="P43" i="2"/>
  <c r="S122" i="2"/>
  <c r="Q122" i="2"/>
  <c r="T122" i="2"/>
  <c r="R122" i="2"/>
  <c r="P122" i="2"/>
  <c r="V43" i="2"/>
  <c r="X29" i="1"/>
  <c r="X30" i="1"/>
  <c r="O79" i="2"/>
  <c r="V79" i="2"/>
  <c r="T79" i="2"/>
  <c r="R79" i="2"/>
  <c r="P79" i="2"/>
  <c r="U79" i="2"/>
  <c r="S79" i="2"/>
  <c r="Q79" i="2"/>
  <c r="V93" i="2"/>
  <c r="V39" i="2"/>
  <c r="T39" i="2"/>
  <c r="R39" i="2"/>
  <c r="P39" i="2"/>
  <c r="O39" i="2"/>
  <c r="U39" i="2"/>
  <c r="S39" i="2"/>
  <c r="Q39" i="2"/>
  <c r="X79" i="2" l="1"/>
  <c r="X139" i="2"/>
  <c r="X43" i="2"/>
  <c r="X151" i="2"/>
  <c r="X155" i="2"/>
  <c r="X93" i="2"/>
  <c r="X39" i="2"/>
  <c r="X122" i="2"/>
  <c r="P48" i="1"/>
  <c r="T48" i="1"/>
  <c r="Q48" i="1"/>
  <c r="U48" i="1"/>
  <c r="R48" i="1"/>
  <c r="W48" i="1"/>
  <c r="S48" i="1"/>
  <c r="O48" i="1"/>
  <c r="X47" i="1"/>
  <c r="X41" i="1"/>
  <c r="X32" i="1"/>
  <c r="X48" i="1" l="1"/>
  <c r="F48" i="1"/>
  <c r="J32" i="1"/>
  <c r="J48" i="1" s="1"/>
  <c r="K32" i="1"/>
  <c r="K48" i="1" s="1"/>
  <c r="L32" i="1"/>
  <c r="L48" i="1" s="1"/>
  <c r="N32" i="1"/>
  <c r="N48" i="1" s="1"/>
  <c r="F91" i="2" l="1"/>
  <c r="G91" i="2"/>
  <c r="H91" i="2"/>
  <c r="I91" i="2"/>
  <c r="J91" i="2"/>
  <c r="L91" i="2"/>
  <c r="V90" i="2"/>
  <c r="P89" i="2"/>
  <c r="Q89" i="2"/>
  <c r="R89" i="2"/>
  <c r="S89" i="2"/>
  <c r="T89" i="2"/>
  <c r="U89" i="2"/>
  <c r="V89" i="2"/>
  <c r="O89" i="2"/>
  <c r="P90" i="2"/>
  <c r="Q90" i="2"/>
  <c r="R90" i="2"/>
  <c r="S90" i="2"/>
  <c r="T90" i="2"/>
  <c r="U90" i="2"/>
  <c r="O90" i="2"/>
  <c r="P83" i="2"/>
  <c r="P84" i="2" s="1"/>
  <c r="Q83" i="2"/>
  <c r="Q84" i="2" s="1"/>
  <c r="R83" i="2"/>
  <c r="R84" i="2" s="1"/>
  <c r="S83" i="2"/>
  <c r="S84" i="2" s="1"/>
  <c r="T83" i="2"/>
  <c r="T84" i="2" s="1"/>
  <c r="U83" i="2"/>
  <c r="U84" i="2" s="1"/>
  <c r="V83" i="2"/>
  <c r="V84" i="2" s="1"/>
  <c r="O83" i="2"/>
  <c r="O51" i="2"/>
  <c r="P51" i="2"/>
  <c r="Q51" i="2"/>
  <c r="R51" i="2"/>
  <c r="S51" i="2"/>
  <c r="T51" i="2"/>
  <c r="U51" i="2"/>
  <c r="V51" i="2"/>
  <c r="O52" i="2"/>
  <c r="P52" i="2"/>
  <c r="R52" i="2"/>
  <c r="S52" i="2"/>
  <c r="T52" i="2"/>
  <c r="U52" i="2"/>
  <c r="V52" i="2"/>
  <c r="O53" i="2"/>
  <c r="P53" i="2"/>
  <c r="Q53" i="2"/>
  <c r="R53" i="2"/>
  <c r="S53" i="2"/>
  <c r="T53" i="2"/>
  <c r="U53" i="2"/>
  <c r="V53" i="2"/>
  <c r="P50" i="2"/>
  <c r="Q50" i="2"/>
  <c r="R50" i="2"/>
  <c r="S50" i="2"/>
  <c r="T50" i="2"/>
  <c r="U50" i="2"/>
  <c r="V50" i="2"/>
  <c r="O50" i="2"/>
  <c r="F54" i="2"/>
  <c r="G54" i="2"/>
  <c r="H54" i="2"/>
  <c r="I54" i="2"/>
  <c r="J54" i="2"/>
  <c r="L54" i="2"/>
  <c r="F48" i="2"/>
  <c r="G48" i="2"/>
  <c r="H48" i="2"/>
  <c r="I48" i="2"/>
  <c r="J48" i="2"/>
  <c r="L48" i="2"/>
  <c r="V45" i="2"/>
  <c r="O47" i="2"/>
  <c r="P47" i="2"/>
  <c r="Q47" i="2"/>
  <c r="R47" i="2"/>
  <c r="S47" i="2"/>
  <c r="T47" i="2"/>
  <c r="U47" i="2"/>
  <c r="V47" i="2"/>
  <c r="O45" i="2"/>
  <c r="P45" i="2"/>
  <c r="Q45" i="2"/>
  <c r="R45" i="2"/>
  <c r="S45" i="2"/>
  <c r="T45" i="2"/>
  <c r="U45" i="2"/>
  <c r="O46" i="2"/>
  <c r="P46" i="2"/>
  <c r="Q46" i="2"/>
  <c r="R46" i="2"/>
  <c r="S46" i="2"/>
  <c r="T46" i="2"/>
  <c r="U46" i="2"/>
  <c r="V46" i="2"/>
  <c r="P44" i="2"/>
  <c r="Q44" i="2"/>
  <c r="R44" i="2"/>
  <c r="S44" i="2"/>
  <c r="T44" i="2"/>
  <c r="U44" i="2"/>
  <c r="V44" i="2"/>
  <c r="O44" i="2"/>
  <c r="P29" i="2"/>
  <c r="P30" i="2" s="1"/>
  <c r="Q29" i="2"/>
  <c r="Q30" i="2" s="1"/>
  <c r="R29" i="2"/>
  <c r="R30" i="2" s="1"/>
  <c r="S29" i="2"/>
  <c r="S30" i="2" s="1"/>
  <c r="T29" i="2"/>
  <c r="T30" i="2" s="1"/>
  <c r="U29" i="2"/>
  <c r="U30" i="2" s="1"/>
  <c r="V30" i="2"/>
  <c r="O29" i="2"/>
  <c r="P26" i="2"/>
  <c r="P28" i="2" s="1"/>
  <c r="Q26" i="2"/>
  <c r="Q28" i="2" s="1"/>
  <c r="R26" i="2"/>
  <c r="R28" i="2" s="1"/>
  <c r="S26" i="2"/>
  <c r="S28" i="2" s="1"/>
  <c r="T26" i="2"/>
  <c r="T28" i="2" s="1"/>
  <c r="U26" i="2"/>
  <c r="U28" i="2" s="1"/>
  <c r="V26" i="2"/>
  <c r="V28" i="2" s="1"/>
  <c r="O26" i="2"/>
  <c r="X89" i="2" l="1"/>
  <c r="X46" i="2"/>
  <c r="X53" i="2"/>
  <c r="X52" i="2"/>
  <c r="X51" i="2"/>
  <c r="X26" i="2"/>
  <c r="X28" i="2" s="1"/>
  <c r="O30" i="2"/>
  <c r="X30" i="2" s="1"/>
  <c r="X29" i="2"/>
  <c r="X44" i="2"/>
  <c r="X45" i="2"/>
  <c r="X47" i="2"/>
  <c r="X50" i="2"/>
  <c r="X83" i="2"/>
  <c r="X90" i="2"/>
  <c r="O91" i="2"/>
  <c r="U91" i="2"/>
  <c r="S91" i="2"/>
  <c r="Q91" i="2"/>
  <c r="V91" i="2"/>
  <c r="T91" i="2"/>
  <c r="R91" i="2"/>
  <c r="P91" i="2"/>
  <c r="U48" i="2"/>
  <c r="S48" i="2"/>
  <c r="Q48" i="2"/>
  <c r="O54" i="2"/>
  <c r="U54" i="2"/>
  <c r="U80" i="2" s="1"/>
  <c r="S54" i="2"/>
  <c r="S80" i="2" s="1"/>
  <c r="Q54" i="2"/>
  <c r="Q80" i="2" s="1"/>
  <c r="T48" i="2"/>
  <c r="R48" i="2"/>
  <c r="P48" i="2"/>
  <c r="V54" i="2"/>
  <c r="V80" i="2" s="1"/>
  <c r="T54" i="2"/>
  <c r="T80" i="2" s="1"/>
  <c r="R54" i="2"/>
  <c r="R80" i="2" s="1"/>
  <c r="P54" i="2"/>
  <c r="P80" i="2" s="1"/>
  <c r="O84" i="2"/>
  <c r="X84" i="2" s="1"/>
  <c r="O28" i="2"/>
  <c r="O48" i="2"/>
  <c r="V48" i="2"/>
  <c r="O158" i="2" l="1"/>
  <c r="X48" i="2"/>
  <c r="R158" i="2"/>
  <c r="X91" i="2"/>
  <c r="O80" i="2"/>
  <c r="X80" i="2" s="1"/>
  <c r="X54" i="2"/>
  <c r="S158" i="2"/>
  <c r="V158" i="2"/>
  <c r="P158" i="2"/>
  <c r="T158" i="2"/>
  <c r="Q158" i="2"/>
  <c r="U158" i="2"/>
  <c r="S123" i="2"/>
  <c r="V123" i="2"/>
  <c r="O123" i="2"/>
  <c r="P123" i="2"/>
  <c r="T123" i="2"/>
  <c r="Q123" i="2"/>
  <c r="U123" i="2"/>
  <c r="R123" i="2"/>
  <c r="X123" i="2" l="1"/>
  <c r="X158" i="2"/>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<sst xmlns="http://schemas.openxmlformats.org/spreadsheetml/2006/main" count="917" uniqueCount="415">
  <si>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</si>
  <si>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</si>
  <si>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</si>
  <si>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</si>
  <si>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</si>
  <si>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</si>
  <si>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</si>
  <si>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</si>
  <si>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</si>
  <si>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</si>
  <si>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</si>
  <si>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</si>
  <si>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</si>
  <si>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</si>
  <si>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</si>
  <si>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</si>
  <si>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</si>
  <si>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</si>
  <si>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</si>
  <si>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</si>
  <si>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</si>
  <si>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</si>
  <si>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</si>
  <si>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</si>
  <si>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</si>
  <si>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</si>
  <si>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</si>
  <si>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</si>
  <si>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</si>
  <si>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</si>
  <si>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</si>
  <si>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</si>
  <si>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</si>
  <si>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</si>
  <si>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</si>
  <si>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</si>
  <si>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</si>
  <si>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</si>
  <si>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</si>
  <si>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</si>
  <si>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</si>
  <si>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</si>
  <si>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</si>
  <si>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</si>
  <si>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</si>
  <si>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</si>
  <si>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</si>
  <si>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</si>
  <si>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</si>
  <si>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</si>
  <si>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</si>
  <si>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</si>
  <si>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</si>
  <si>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</si>
  <si>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</si>
  <si>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</si>
  <si>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</si>
  <si>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</si>
  <si>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</si>
  <si>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</si>
  <si>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</si>
  <si>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</si>
  <si>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</si>
  <si>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</si>
  <si>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</si>
  <si>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</si>
  <si>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</si>
  <si>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</si>
  <si>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</si>
  <si>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</si>
  <si>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</si>
  <si>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</si>
  <si>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</si>
  <si>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</si>
  <si>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</si>
  <si>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</si>
  <si>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</si>
  <si>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</si>
  <si>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</si>
  <si>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</si>
  <si>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</si>
  <si>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</si>
  <si>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</si>
  <si>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</si>
  <si>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</si>
  <si>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</si>
  <si>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</si>
  <si>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</si>
  <si>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</si>
  <si>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</si>
  <si>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</si>
  <si>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</si>
  <si>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</si>
  <si>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</si>
  <si>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</si>
  <si>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</si>
  <si>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</si>
  <si>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</si>
  <si>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</si>
  <si>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</si>
  <si>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</si>
  <si>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</si>
  <si>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</si>
  <si>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</si>
  <si>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</si>
  <si>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</si>
  <si>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</si>
  <si>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</si>
  <si>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</si>
  <si>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</si>
  <si>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</si>
  <si>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</si>
  <si>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</si>
  <si>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</si>
  <si>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</si>
  <si>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</si>
  <si>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</si>
  <si>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</si>
  <si>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</si>
  <si>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</si>
  <si>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</si>
  <si>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</si>
  <si>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</si>
  <si>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</si>
  <si>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</si>
  <si>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</si>
  <si>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</si>
  <si>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</si>
  <si>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</si>
  <si>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</si>
  <si>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</si>
  <si>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</si>
  <si>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</si>
  <si>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</si>
  <si>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</si>
  <si>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</si>
  <si>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</si>
  <si>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</si>
  <si>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</si>
  <si>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</si>
  <si>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</si>
  <si>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</si>
  <si>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</si>
  <si>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</si>
  <si>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</si>
  <si>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</si>
  <si>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</si>
  <si>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</si>
  <si>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</si>
  <si>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</si>
  <si>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</si>
  <si>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</si>
  <si>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</si>
  <si>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</si>
  <si>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</si>
  <si>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</si>
  <si>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</si>
  <si>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</si>
  <si>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</si>
  <si>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</si>
  <si>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</si>
  <si>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</si>
  <si>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</si>
  <si>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</si>
  <si>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</si>
  <si>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</si>
  <si>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</si>
  <si>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</si>
  <si>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</si>
  <si>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</si>
  <si>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</si>
  <si>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</si>
  <si>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</si>
  <si>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</si>
  <si>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</si>
  <si>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</si>
  <si>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</si>
  <si>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</si>
  <si>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</si>
  <si>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</si>
  <si>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</si>
  <si>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</si>
  <si>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</si>
  <si>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</si>
  <si>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</si>
  <si>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</si>
  <si>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</si>
  <si>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</si>
  <si>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</si>
  <si>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</si>
  <si>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</si>
  <si>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</si>
  <si>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</si>
  <si>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</si>
  <si>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</si>
  <si>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</si>
  <si>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</si>
  <si>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</si>
  <si>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</si>
  <si>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</si>
  <si>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</si>
  <si>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</si>
  <si>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</si>
  <si>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</si>
  <si>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</si>
  <si>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</si>
  <si>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</si>
  <si>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</si>
  <si>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</si>
  <si>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</si>
  <si>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</si>
  <si>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</si>
  <si>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</si>
  <si>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</si>
  <si>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</si>
  <si>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</si>
  <si>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</si>
  <si>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</si>
  <si>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</si>
  <si>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</si>
  <si>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</si>
  <si>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</si>
  <si>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</si>
  <si>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</si>
  <si>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</si>
  <si>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</si>
  <si>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</si>
  <si>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</si>
  <si>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</si>
  <si>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</si>
  <si>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</si>
  <si>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</si>
  <si>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</si>
  <si>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</si>
  <si>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</si>
  <si>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</si>
  <si>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</si>
  <si>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</si>
  <si>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</si>
  <si>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</si>
  <si>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</si>
  <si>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</si>
  <si>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</si>
  <si>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</si>
  <si>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</si>
  <si>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</si>
  <si>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</si>
  <si>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</si>
  <si>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</si>
  <si>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</si>
  <si>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</si>
  <si>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</si>
  <si>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</si>
  <si>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</si>
  <si>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</si>
  <si>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</si>
  <si>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</si>
  <si>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</si>
  <si>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</si>
  <si>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</si>
  <si>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</si>
  <si>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</si>
  <si>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</si>
  <si>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</si>
  <si>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</si>
  <si>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</si>
  <si>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</si>
  <si>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</si>
  <si>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</si>
  <si>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</si>
  <si>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</si>
  <si>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</si>
  <si>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</si>
  <si>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</si>
  <si>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</si>
  <si>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</si>
  <si>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</si>
  <si>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</si>
  <si>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</si>
  <si>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</si>
  <si>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</si>
  <si>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</si>
  <si>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</si>
  <si>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</si>
  <si>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</si>
  <si>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</si>
  <si>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</si>
  <si>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</si>
  <si>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</si>
  <si>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Roxana Puchianu</t>
  </si>
  <si>
    <t xml:space="preserve">     Elaborat</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</si>
  <si>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</si>
  <si>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</si>
  <si>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</si>
  <si>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</si>
  <si>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</si>
  <si>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</si>
  <si>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</si>
  <si>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</si>
  <si>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</si>
  <si>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</si>
  <si>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</si>
  <si>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</si>
  <si>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</si>
  <si>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</si>
  <si>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</si>
  <si>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</si>
  <si>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</si>
  <si>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</si>
  <si>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</si>
  <si>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</si>
  <si>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</si>
  <si>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</si>
  <si>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</si>
  <si>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</si>
  <si>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</si>
  <si>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</si>
  <si>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</si>
  <si>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</si>
  <si>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</si>
  <si>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</si>
  <si>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</si>
  <si>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</si>
  <si>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</si>
  <si>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</si>
  <si>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</si>
  <si>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</si>
  <si>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</si>
  <si>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</si>
  <si>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</si>
  <si>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</si>
  <si>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</si>
  <si>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</si>
  <si>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</si>
  <si>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</si>
  <si>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</si>
  <si>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</si>
  <si>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</si>
  <si>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</si>
  <si>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</si>
  <si>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</si>
  <si>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</si>
  <si>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</si>
  <si>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</si>
  <si>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</si>
  <si>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</si>
  <si>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</si>
  <si>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</si>
  <si>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</si>
  <si>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</si>
  <si>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</si>
  <si>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</si>
  <si>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</si>
  <si>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</si>
  <si>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</si>
  <si>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</si>
  <si>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</si>
  <si>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</si>
  <si>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</si>
  <si>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</si>
  <si>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</si>
  <si>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</si>
  <si>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</si>
  <si>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</si>
  <si>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</si>
  <si>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</si>
  <si>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</si>
  <si>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</si>
  <si>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Avizat</t>
  </si>
  <si>
    <t>Contract atribuit în anul 2023</t>
  </si>
  <si>
    <t>Documentație avizare ISU sediu Gladiolelor nr. 4</t>
  </si>
  <si>
    <t>45311100-1 45232150-8</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</si>
  <si>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</si>
  <si>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</si>
  <si>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</si>
  <si>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</si>
  <si>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</si>
  <si>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</si>
  <si>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</si>
  <si>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</si>
  <si>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</si>
  <si>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</si>
  <si>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</si>
  <si>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Servicii de expertizare tehnică Cantina socială str.Panselelor nr.23</t>
  </si>
  <si>
    <t>Serviciul Achiziții Publice, Aprovizionare (ind.dos.II.E)</t>
  </si>
  <si>
    <t>SEPT 2024</t>
  </si>
  <si>
    <t>AUGUST  2024</t>
  </si>
  <si>
    <t>Șef Serviciu</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</si>
  <si>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</si>
  <si>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</si>
  <si>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</si>
  <si>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</si>
  <si>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</si>
  <si>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</si>
  <si>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</si>
  <si>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98342000-2</t>
  </si>
  <si>
    <t>Servicii privind mediul de lucru</t>
  </si>
  <si>
    <t xml:space="preserve">      DIRECTOR GENERAL</t>
  </si>
  <si>
    <t xml:space="preserve"> DIRECTOR GENERAL</t>
  </si>
  <si>
    <t>Rampă de acces metalică, modulară, pliabilă</t>
  </si>
  <si>
    <t xml:space="preserve">  Director General Adjunct</t>
  </si>
  <si>
    <t xml:space="preserve"> Director General Adjunct</t>
  </si>
  <si>
    <t>34953000-2</t>
  </si>
  <si>
    <t xml:space="preserve">Dispozitiv medical tip macara </t>
  </si>
  <si>
    <t>ALTE MATERIALE ŞI SERVICII CU CARACTER FUNCŢIONAL (săpun lichid cu pompiţă 500ml, hârtie igienică, pastă de dinţi, periuţă de dinţi, cremă de ras, şampon, scutece pt adulţi, etc)</t>
  </si>
  <si>
    <t>CARIEREI</t>
  </si>
  <si>
    <t>Servicii de analize medicale</t>
  </si>
  <si>
    <t>85148000-8</t>
  </si>
  <si>
    <t>Servicii de certificare a semnăturii electronice</t>
  </si>
  <si>
    <t>Cheltuieli pentru asigurarea utilităților necesare obiectivului de investiții</t>
  </si>
  <si>
    <t>P    Șef Serviciu Contabilitate, Financiar, Buget</t>
  </si>
  <si>
    <t xml:space="preserve"> P   Șef Serviciu Contabilitate, Financiar, Buget</t>
  </si>
  <si>
    <t>servicii Situații de Urgență  (Întocmirea   documentației   privind   organizarea   activității   în domeniul SU, Monitorizare și consultanță privind realizarea obligațiilor angajatorilor pe linie de situații de urgență) și servicii SSM</t>
  </si>
  <si>
    <t>75251110-4     71521000-6</t>
  </si>
  <si>
    <t>Nr. 51/137466/(R8362)4859 din 22.11.2024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</si>
</sst>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b/>
      <sz val="12"/>
      <color theme="1"/>
      <name val="Times New Roman"/>
      <family val="1"/>
      <charset val="238"/>
    </font>
    <font>
      <b/>
      <sz val="11"/>
      <color rgb="FF333333"/>
      <name val="Arial"/>
      <family val="2"/>
      <charset val="238"/>
    </font>
    <font>
      <b/>
      <sz val="10.5"/>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4">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indexed="64"/>
      </left>
      <right/>
      <top style="thin">
        <color auto="1"/>
      </top>
      <bottom/>
      <diagonal/>
    </border>
  </borders>
  <cellStyleXfs count="1">
    <xf numFmtId="0" fontId="0" fillId="0" borderId="0"/>
  </cellStyleXfs>
  <cellXfs count="43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3"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8" fillId="0" borderId="4" xfId="0" applyFont="1" applyBorder="1" applyAlignment="1">
      <alignment wrapText="1"/>
    </xf>
    <xf numFmtId="0" fontId="1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 fontId="8" fillId="3" borderId="4" xfId="0" applyNumberFormat="1" applyFont="1" applyFill="1" applyBorder="1" applyAlignment="1">
      <alignment horizontal="center" vertical="center"/>
    </xf>
    <xf numFmtId="0" fontId="13" fillId="0" borderId="4" xfId="0" applyFont="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9" fillId="0" borderId="0" xfId="0" applyFont="1"/>
    <xf numFmtId="0" fontId="6" fillId="0" borderId="7" xfId="0" applyFont="1" applyBorder="1" applyAlignment="1">
      <alignment horizontal="center" vertical="center"/>
    </xf>
    <xf numFmtId="0" fontId="30" fillId="0" borderId="0" xfId="0" applyFont="1" applyAlignment="1">
      <alignment vertical="center"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13" fillId="0" borderId="0" xfId="0" applyFont="1" applyAlignment="1">
      <alignment horizontal="left"/>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21</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466726</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7"/>
  <sheetViews>
    <sheetView tabSelected="1" zoomScale="84" workbookViewId="0">
      <selection activeCell="O13" sqref="O12:O13"/>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3" width="10.85546875" style="1" hidden="1" customWidth="1"/>
    <col min="14" max="14" width="11.140625" style="1" hidden="1" customWidth="1"/>
    <col min="15" max="15" width="18.5703125" style="7" customWidth="1"/>
    <col min="16" max="16" width="0.140625" style="7" customWidth="1"/>
    <col min="17" max="17" width="19" style="7" customWidth="1"/>
    <col min="18" max="19" width="19" style="2" customWidth="1"/>
    <col min="20" max="21" width="19.28515625" style="2" customWidth="1"/>
    <col min="22" max="22" width="19.28515625" style="342" customWidth="1"/>
    <col min="23" max="23" width="19.28515625" style="2"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3.75" customHeight="1" x14ac:dyDescent="0.2"/>
    <row r="2" spans="1:32" ht="15" customHeight="1" x14ac:dyDescent="0.2">
      <c r="B2" s="295"/>
      <c r="C2" s="295"/>
      <c r="D2" s="358"/>
      <c r="E2" s="358"/>
      <c r="F2" s="358"/>
      <c r="G2" s="358"/>
      <c r="H2" s="358"/>
      <c r="I2" s="358"/>
      <c r="J2" s="358"/>
      <c r="K2" s="358"/>
      <c r="L2" s="358"/>
      <c r="M2" s="358"/>
      <c r="N2" s="358"/>
      <c r="O2" s="358"/>
      <c r="P2" s="358"/>
      <c r="Q2" s="358"/>
      <c r="R2" s="358"/>
      <c r="S2" s="358"/>
      <c r="T2" s="358"/>
      <c r="U2" s="358"/>
      <c r="V2" s="358"/>
      <c r="W2" s="358"/>
      <c r="X2" s="358"/>
      <c r="Y2" s="358"/>
    </row>
    <row r="3" spans="1:32" ht="14.25" customHeight="1" x14ac:dyDescent="0.2">
      <c r="B3" s="295"/>
      <c r="C3" s="295"/>
      <c r="D3" s="358"/>
      <c r="E3" s="358"/>
      <c r="F3" s="358"/>
      <c r="G3" s="358"/>
      <c r="H3" s="358"/>
      <c r="I3" s="358"/>
      <c r="J3" s="358"/>
      <c r="K3" s="358"/>
      <c r="L3" s="358"/>
      <c r="M3" s="358"/>
      <c r="N3" s="358"/>
      <c r="O3" s="358"/>
      <c r="P3" s="358"/>
      <c r="Q3" s="358"/>
      <c r="R3" s="358"/>
      <c r="S3" s="358"/>
      <c r="T3" s="358"/>
      <c r="U3" s="358"/>
      <c r="V3" s="358"/>
      <c r="W3" s="358"/>
      <c r="X3" s="358"/>
      <c r="Y3" s="358"/>
    </row>
    <row r="4" spans="1:32" ht="17.25" customHeight="1" x14ac:dyDescent="0.2">
      <c r="A4" s="8"/>
      <c r="B4" s="295"/>
      <c r="C4" s="295"/>
      <c r="D4" s="358"/>
      <c r="E4" s="358"/>
      <c r="F4" s="358"/>
      <c r="G4" s="358"/>
      <c r="H4" s="358"/>
      <c r="I4" s="358"/>
      <c r="J4" s="358"/>
      <c r="K4" s="358"/>
      <c r="L4" s="358"/>
      <c r="M4" s="358"/>
      <c r="N4" s="358"/>
      <c r="O4" s="358"/>
      <c r="P4" s="358"/>
      <c r="Q4" s="358"/>
      <c r="R4" s="358"/>
      <c r="S4" s="358"/>
      <c r="T4" s="358"/>
      <c r="U4" s="358"/>
      <c r="V4" s="358"/>
      <c r="W4" s="358"/>
      <c r="X4" s="358"/>
      <c r="Y4" s="358"/>
    </row>
    <row r="5" spans="1:32" ht="17.25" customHeight="1" x14ac:dyDescent="0.2">
      <c r="A5" s="8"/>
      <c r="B5" s="296"/>
      <c r="C5" s="296"/>
      <c r="D5" s="358"/>
      <c r="E5" s="358"/>
      <c r="F5" s="358"/>
      <c r="G5" s="358"/>
      <c r="H5" s="358"/>
      <c r="I5" s="358"/>
      <c r="J5" s="358"/>
      <c r="K5" s="358"/>
      <c r="L5" s="358"/>
      <c r="M5" s="358"/>
      <c r="N5" s="358"/>
      <c r="O5" s="358"/>
      <c r="P5" s="358"/>
      <c r="Q5" s="358"/>
      <c r="R5" s="358"/>
      <c r="S5" s="358"/>
      <c r="T5" s="358"/>
      <c r="U5" s="358"/>
      <c r="V5" s="358"/>
      <c r="W5" s="358"/>
      <c r="X5" s="358"/>
      <c r="Y5" s="358"/>
    </row>
    <row r="6" spans="1:32" ht="17.25" customHeight="1" x14ac:dyDescent="0.2">
      <c r="A6" s="8"/>
      <c r="B6" s="292"/>
      <c r="C6" s="292"/>
      <c r="D6" s="358"/>
      <c r="E6" s="358"/>
      <c r="F6" s="358"/>
      <c r="G6" s="358"/>
      <c r="H6" s="358"/>
      <c r="I6" s="358"/>
      <c r="J6" s="358"/>
      <c r="K6" s="358"/>
      <c r="L6" s="358"/>
      <c r="M6" s="358"/>
      <c r="N6" s="358"/>
      <c r="O6" s="358"/>
      <c r="P6" s="358"/>
      <c r="Q6" s="358"/>
      <c r="R6" s="358"/>
      <c r="S6" s="358"/>
      <c r="T6" s="358"/>
      <c r="U6" s="358"/>
      <c r="V6" s="358"/>
      <c r="W6" s="358"/>
      <c r="X6" s="358"/>
      <c r="Y6" s="358"/>
    </row>
    <row r="7" spans="1:32" ht="15" customHeight="1" x14ac:dyDescent="0.2">
      <c r="A7" s="9"/>
      <c r="C7" s="293"/>
      <c r="D7" s="358"/>
      <c r="E7" s="358"/>
      <c r="F7" s="358"/>
      <c r="G7" s="358"/>
      <c r="H7" s="358"/>
      <c r="I7" s="358"/>
      <c r="J7" s="358"/>
      <c r="K7" s="358"/>
      <c r="L7" s="358"/>
      <c r="M7" s="358"/>
      <c r="N7" s="358"/>
      <c r="O7" s="358"/>
      <c r="P7" s="358"/>
      <c r="Q7" s="358"/>
      <c r="R7" s="358"/>
      <c r="S7" s="358"/>
      <c r="T7" s="358"/>
      <c r="U7" s="358"/>
      <c r="V7" s="358"/>
      <c r="W7" s="358"/>
      <c r="X7" s="358"/>
      <c r="Y7" s="358"/>
      <c r="Z7" s="9"/>
      <c r="AA7" s="11"/>
      <c r="AB7" s="11"/>
      <c r="AC7" s="11"/>
      <c r="AD7" s="11"/>
      <c r="AE7" s="11"/>
      <c r="AF7" s="11"/>
    </row>
    <row r="8" spans="1:32" ht="15" customHeight="1" x14ac:dyDescent="0.2">
      <c r="A8" s="9"/>
      <c r="P8" s="13"/>
      <c r="Q8" s="13"/>
      <c r="X8" s="362"/>
      <c r="Y8" s="362"/>
      <c r="Z8" s="11"/>
      <c r="AA8" s="362" t="s">
        <v>352</v>
      </c>
      <c r="AB8" s="362"/>
      <c r="AC8" s="362"/>
      <c r="AD8" s="11"/>
      <c r="AE8" s="11"/>
      <c r="AF8" s="117"/>
    </row>
    <row r="9" spans="1:32" ht="18" customHeight="1" x14ac:dyDescent="0.2">
      <c r="A9" s="9"/>
      <c r="B9" s="363" t="s">
        <v>384</v>
      </c>
      <c r="C9" s="363"/>
      <c r="D9" s="363"/>
      <c r="E9" s="363"/>
      <c r="F9" s="363"/>
      <c r="G9" s="363"/>
      <c r="H9" s="363"/>
      <c r="I9" s="363"/>
      <c r="J9" s="363"/>
      <c r="K9" s="363"/>
      <c r="L9" s="363"/>
      <c r="M9" s="363"/>
      <c r="N9" s="363"/>
      <c r="O9" s="363"/>
      <c r="P9" s="363"/>
      <c r="Q9" s="363"/>
      <c r="X9" s="11"/>
      <c r="Y9" s="11"/>
      <c r="Z9" s="11" t="s">
        <v>351</v>
      </c>
      <c r="AA9" s="362" t="s">
        <v>398</v>
      </c>
      <c r="AB9" s="362"/>
      <c r="AC9" s="362"/>
      <c r="AD9" s="362"/>
      <c r="AE9" s="11"/>
      <c r="AF9" s="117"/>
    </row>
    <row r="10" spans="1:32" ht="18.75" x14ac:dyDescent="0.25">
      <c r="A10" s="9"/>
      <c r="B10" s="359" t="s">
        <v>414</v>
      </c>
      <c r="C10" s="359"/>
      <c r="D10" s="359"/>
      <c r="E10" s="10"/>
      <c r="F10" s="4"/>
      <c r="G10" s="4"/>
      <c r="H10" s="4"/>
      <c r="I10" s="13"/>
      <c r="J10" s="13"/>
      <c r="K10" s="2"/>
      <c r="L10" s="2"/>
      <c r="M10" s="342"/>
      <c r="N10" s="2"/>
      <c r="O10" s="13"/>
      <c r="P10" s="13"/>
      <c r="Q10" s="13"/>
      <c r="X10" s="11"/>
      <c r="Y10" s="11"/>
      <c r="Z10" s="362"/>
      <c r="AA10" s="362"/>
      <c r="AB10" s="362"/>
      <c r="AC10" s="362"/>
      <c r="AD10" s="362"/>
      <c r="AE10" s="362"/>
      <c r="AF10" s="117"/>
    </row>
    <row r="11" spans="1:32" ht="18.75" x14ac:dyDescent="0.2">
      <c r="A11" s="291"/>
      <c r="B11" s="291"/>
      <c r="C11" s="291"/>
      <c r="D11" s="10"/>
      <c r="E11" s="10"/>
      <c r="F11" s="4"/>
      <c r="G11" s="4"/>
      <c r="H11" s="4"/>
      <c r="I11" s="13"/>
      <c r="J11" s="13"/>
      <c r="K11" s="293"/>
      <c r="L11" s="293"/>
      <c r="M11" s="342"/>
      <c r="N11" s="293"/>
      <c r="O11" s="13"/>
      <c r="P11" s="13"/>
      <c r="Q11" s="13"/>
      <c r="R11" s="293"/>
      <c r="S11" s="293"/>
      <c r="T11" s="293"/>
      <c r="U11" s="293"/>
      <c r="W11" s="293"/>
      <c r="X11" s="294"/>
      <c r="Y11" s="294"/>
      <c r="Z11" s="291"/>
      <c r="AA11" s="291"/>
      <c r="AB11" s="291"/>
      <c r="AC11" s="291"/>
      <c r="AD11" s="291"/>
      <c r="AE11" s="291"/>
      <c r="AF11" s="117"/>
    </row>
    <row r="12" spans="1:32" ht="18.75" x14ac:dyDescent="0.2">
      <c r="A12" s="291"/>
      <c r="B12" s="291"/>
      <c r="C12" s="291"/>
      <c r="D12" s="10"/>
      <c r="E12" s="10"/>
      <c r="F12" s="4"/>
      <c r="G12" s="4"/>
      <c r="H12" s="4"/>
      <c r="I12" s="13"/>
      <c r="J12" s="13"/>
      <c r="K12" s="293"/>
      <c r="L12" s="293"/>
      <c r="M12" s="342"/>
      <c r="N12" s="293"/>
      <c r="O12" s="13"/>
      <c r="P12" s="13"/>
      <c r="Q12" s="13"/>
      <c r="R12" s="293"/>
      <c r="S12" s="293"/>
      <c r="T12" s="293"/>
      <c r="U12" s="293"/>
      <c r="W12" s="293"/>
      <c r="X12" s="294"/>
      <c r="Y12" s="294"/>
      <c r="Z12" s="291"/>
      <c r="AA12" s="291"/>
      <c r="AB12" s="291"/>
      <c r="AC12" s="291"/>
      <c r="AD12" s="291"/>
      <c r="AE12" s="291"/>
      <c r="AF12" s="117"/>
    </row>
    <row r="13" spans="1:32" ht="18.75" x14ac:dyDescent="0.2">
      <c r="A13" s="291"/>
      <c r="B13" s="291"/>
      <c r="C13" s="291"/>
      <c r="D13" s="10"/>
      <c r="E13" s="10"/>
      <c r="F13" s="4"/>
      <c r="G13" s="4"/>
      <c r="H13" s="4"/>
      <c r="I13" s="13"/>
      <c r="J13" s="13"/>
      <c r="K13" s="293"/>
      <c r="L13" s="293"/>
      <c r="M13" s="342"/>
      <c r="N13" s="293"/>
      <c r="O13" s="13"/>
      <c r="P13" s="13"/>
      <c r="Q13" s="13"/>
      <c r="R13" s="293"/>
      <c r="S13" s="293"/>
      <c r="T13" s="293"/>
      <c r="U13" s="293"/>
      <c r="W13" s="293"/>
      <c r="X13" s="294"/>
      <c r="Y13" s="294"/>
      <c r="Z13" s="291"/>
      <c r="AA13" s="291"/>
      <c r="AB13" s="291"/>
      <c r="AC13" s="291"/>
      <c r="AD13" s="291"/>
      <c r="AE13" s="291"/>
      <c r="AF13" s="117"/>
    </row>
    <row r="14" spans="1:32" ht="18.75" x14ac:dyDescent="0.2">
      <c r="A14" s="248"/>
      <c r="B14" s="248"/>
      <c r="C14" s="248"/>
      <c r="D14" s="10"/>
      <c r="E14" s="10"/>
      <c r="F14" s="4"/>
      <c r="G14" s="4"/>
      <c r="H14" s="4"/>
      <c r="I14" s="13"/>
      <c r="J14" s="13"/>
      <c r="K14" s="249"/>
      <c r="L14" s="249"/>
      <c r="M14" s="342"/>
      <c r="N14" s="249"/>
      <c r="O14" s="13"/>
      <c r="P14" s="13"/>
      <c r="Q14" s="13"/>
      <c r="R14" s="249"/>
      <c r="S14" s="249"/>
      <c r="T14" s="249"/>
      <c r="U14" s="249"/>
      <c r="W14" s="249"/>
      <c r="X14" s="11"/>
      <c r="Y14" s="11"/>
      <c r="Z14" s="248"/>
      <c r="AA14" s="248"/>
      <c r="AB14" s="248"/>
      <c r="AC14" s="248"/>
      <c r="AD14" s="248"/>
      <c r="AE14" s="248"/>
      <c r="AF14" s="117"/>
    </row>
    <row r="15" spans="1:32" ht="18.75" x14ac:dyDescent="0.2">
      <c r="A15" s="2"/>
      <c r="B15" s="2"/>
      <c r="D15" s="4"/>
      <c r="E15" s="14"/>
      <c r="F15" s="4"/>
      <c r="G15" s="4"/>
      <c r="H15" s="4"/>
      <c r="I15" s="13"/>
      <c r="J15" s="13"/>
      <c r="K15" s="2"/>
      <c r="L15" s="2"/>
      <c r="M15" s="342"/>
      <c r="N15" s="2"/>
      <c r="O15" s="13"/>
      <c r="P15" s="13"/>
      <c r="Q15" s="13"/>
      <c r="X15" s="15"/>
      <c r="Y15" s="15"/>
      <c r="Z15" s="15"/>
      <c r="AA15" s="11"/>
      <c r="AB15" s="11"/>
      <c r="AC15" s="11"/>
      <c r="AD15" s="11"/>
      <c r="AE15" s="11"/>
      <c r="AF15" s="16"/>
    </row>
    <row r="16" spans="1:32" ht="20.25" x14ac:dyDescent="0.2">
      <c r="A16" s="2"/>
      <c r="B16" s="2"/>
      <c r="C16" s="364" t="s">
        <v>309</v>
      </c>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13"/>
    </row>
    <row r="17" spans="1:159" ht="18.600000000000001" customHeight="1" x14ac:dyDescent="0.2">
      <c r="A17" s="2"/>
      <c r="B17" s="2"/>
      <c r="D17" s="12"/>
      <c r="F17" s="6"/>
      <c r="I17" s="13"/>
      <c r="J17" s="13"/>
      <c r="K17" s="2"/>
      <c r="L17" s="2"/>
      <c r="M17" s="342"/>
      <c r="N17" s="2"/>
      <c r="O17" s="13"/>
      <c r="P17" s="13"/>
      <c r="Q17" s="13"/>
      <c r="S17" s="364"/>
      <c r="T17" s="364"/>
      <c r="U17" s="364"/>
      <c r="V17" s="364"/>
      <c r="W17" s="364"/>
      <c r="X17" s="13"/>
      <c r="Y17" s="13"/>
      <c r="Z17" s="13"/>
      <c r="AA17" s="13"/>
      <c r="AB17" s="13"/>
      <c r="AC17" s="13"/>
      <c r="AD17" s="13"/>
      <c r="AE17" s="13"/>
    </row>
    <row r="18" spans="1:159" ht="10.5" customHeight="1" x14ac:dyDescent="0.2">
      <c r="A18" s="2"/>
      <c r="B18" s="2"/>
      <c r="D18" s="2"/>
      <c r="F18" s="2"/>
      <c r="G18" s="2"/>
      <c r="H18" s="2"/>
      <c r="I18" s="2"/>
      <c r="J18" s="2"/>
      <c r="K18" s="2"/>
      <c r="L18" s="2"/>
      <c r="M18" s="342"/>
      <c r="N18" s="2"/>
      <c r="O18" s="2"/>
      <c r="P18" s="2"/>
      <c r="Q18" s="2"/>
      <c r="X18" s="13"/>
      <c r="Y18" s="13"/>
      <c r="Z18" s="13"/>
      <c r="AA18" s="13"/>
      <c r="AB18" s="13"/>
      <c r="AC18" s="13"/>
      <c r="AD18" s="13"/>
      <c r="AE18" s="13"/>
    </row>
    <row r="19" spans="1:159" ht="10.5" customHeight="1" x14ac:dyDescent="0.2">
      <c r="A19" s="249"/>
      <c r="B19" s="249"/>
      <c r="C19" s="249"/>
      <c r="D19" s="249"/>
      <c r="F19" s="249"/>
      <c r="G19" s="249"/>
      <c r="H19" s="249"/>
      <c r="I19" s="249"/>
      <c r="J19" s="249"/>
      <c r="K19" s="249"/>
      <c r="L19" s="249"/>
      <c r="M19" s="342"/>
      <c r="N19" s="249"/>
      <c r="O19" s="249"/>
      <c r="P19" s="249"/>
      <c r="Q19" s="249"/>
      <c r="R19" s="249"/>
      <c r="S19" s="249"/>
      <c r="T19" s="249"/>
      <c r="U19" s="249"/>
      <c r="W19" s="249"/>
      <c r="X19" s="13"/>
      <c r="Y19" s="13"/>
      <c r="Z19" s="13"/>
      <c r="AA19" s="13"/>
      <c r="AB19" s="13"/>
      <c r="AC19" s="13"/>
      <c r="AD19" s="13"/>
      <c r="AE19" s="13"/>
    </row>
    <row r="20" spans="1:159" ht="10.5" customHeight="1" x14ac:dyDescent="0.2">
      <c r="A20" s="249"/>
      <c r="B20" s="249"/>
      <c r="C20" s="249"/>
      <c r="D20" s="249"/>
      <c r="F20" s="249"/>
      <c r="G20" s="249"/>
      <c r="H20" s="249"/>
      <c r="I20" s="249"/>
      <c r="J20" s="249"/>
      <c r="K20" s="249"/>
      <c r="L20" s="249"/>
      <c r="M20" s="342"/>
      <c r="N20" s="249"/>
      <c r="O20" s="249"/>
      <c r="P20" s="249"/>
      <c r="Q20" s="249"/>
      <c r="R20" s="249"/>
      <c r="S20" s="249"/>
      <c r="T20" s="249"/>
      <c r="U20" s="249"/>
      <c r="W20" s="249"/>
      <c r="X20" s="13"/>
      <c r="Y20" s="13"/>
      <c r="Z20" s="13"/>
      <c r="AA20" s="13"/>
      <c r="AB20" s="13"/>
      <c r="AC20" s="13"/>
      <c r="AD20" s="13"/>
      <c r="AE20" s="13"/>
    </row>
    <row r="21" spans="1:159" ht="15" customHeight="1" x14ac:dyDescent="0.2">
      <c r="A21" s="2"/>
      <c r="B21" s="2"/>
      <c r="D21" s="2"/>
      <c r="F21" s="2"/>
      <c r="G21" s="2"/>
      <c r="H21" s="2"/>
      <c r="I21" s="2"/>
      <c r="J21" s="2"/>
      <c r="K21" s="2"/>
      <c r="L21" s="2"/>
      <c r="M21" s="342"/>
      <c r="N21" s="2"/>
      <c r="O21" s="2"/>
      <c r="P21" s="2"/>
      <c r="Q21" s="2"/>
      <c r="S21" s="6"/>
      <c r="X21" s="13"/>
      <c r="Y21" s="13"/>
      <c r="Z21" s="13"/>
      <c r="AA21" s="13"/>
      <c r="AB21" s="13"/>
      <c r="AC21" s="13"/>
      <c r="AD21" s="13"/>
      <c r="AE21" s="13"/>
    </row>
    <row r="22" spans="1:159" ht="17.25" customHeight="1" x14ac:dyDescent="0.2">
      <c r="A22" s="2"/>
      <c r="B22" s="192"/>
      <c r="C22" s="194"/>
      <c r="D22" s="17"/>
      <c r="F22" s="6"/>
      <c r="I22" s="13"/>
      <c r="J22" s="13"/>
      <c r="K22" s="2"/>
      <c r="L22" s="2"/>
      <c r="M22" s="342"/>
      <c r="N22" s="2"/>
      <c r="O22" s="13"/>
      <c r="P22" s="13"/>
      <c r="Q22" s="13"/>
      <c r="X22" s="13"/>
      <c r="Y22" s="13"/>
      <c r="Z22" s="13"/>
      <c r="AA22" s="13"/>
      <c r="AB22" s="13"/>
      <c r="AC22" s="13"/>
      <c r="AD22" s="13"/>
      <c r="AE22" s="13"/>
    </row>
    <row r="23" spans="1:159" ht="12.75" customHeight="1" x14ac:dyDescent="0.2">
      <c r="A23" s="2"/>
      <c r="B23" s="18"/>
      <c r="C23" s="18"/>
      <c r="D23" s="18"/>
      <c r="F23" s="6"/>
      <c r="I23" s="13"/>
      <c r="J23" s="13"/>
      <c r="K23" s="2"/>
      <c r="L23" s="2"/>
      <c r="M23" s="342"/>
      <c r="N23" s="2"/>
      <c r="O23" s="13"/>
      <c r="P23" s="13"/>
      <c r="Q23" s="13"/>
      <c r="X23" s="13"/>
      <c r="Y23" s="13"/>
      <c r="Z23" s="13"/>
      <c r="AA23" s="13"/>
      <c r="AB23" s="13"/>
      <c r="AC23" s="13"/>
      <c r="AD23" s="13"/>
      <c r="AE23" s="13"/>
    </row>
    <row r="24" spans="1:159" ht="10.5" customHeight="1" thickBot="1" x14ac:dyDescent="0.25">
      <c r="A24" s="2"/>
      <c r="B24" s="2"/>
      <c r="C24" s="18"/>
      <c r="D24" s="2"/>
      <c r="F24" s="6"/>
      <c r="I24" s="13"/>
      <c r="J24" s="13"/>
      <c r="K24" s="2"/>
      <c r="L24" s="2"/>
      <c r="M24" s="342"/>
      <c r="N24" s="2"/>
      <c r="O24" s="13"/>
      <c r="P24" s="13"/>
      <c r="Q24" s="13"/>
      <c r="X24" s="13"/>
      <c r="Y24" s="13"/>
      <c r="Z24" s="13"/>
      <c r="AA24" s="13"/>
      <c r="AB24" s="13"/>
      <c r="AC24" s="13"/>
      <c r="AD24" s="13"/>
      <c r="AE24" s="13"/>
    </row>
    <row r="25" spans="1:159" ht="33" customHeight="1" thickBot="1" x14ac:dyDescent="0.25">
      <c r="A25" s="2"/>
      <c r="B25" s="2"/>
      <c r="D25" s="12"/>
      <c r="E25" s="19" t="s">
        <v>0</v>
      </c>
      <c r="F25" s="20" t="s">
        <v>1</v>
      </c>
      <c r="G25" s="278"/>
      <c r="H25" s="21" t="s">
        <v>2</v>
      </c>
      <c r="I25" s="22" t="s">
        <v>3</v>
      </c>
      <c r="J25" s="23">
        <v>68.040000000000006</v>
      </c>
      <c r="K25" s="24" t="s">
        <v>4</v>
      </c>
      <c r="L25" s="24" t="s">
        <v>5</v>
      </c>
      <c r="M25" s="24" t="s">
        <v>78</v>
      </c>
      <c r="N25" s="24" t="s">
        <v>6</v>
      </c>
      <c r="O25" s="23" t="s">
        <v>7</v>
      </c>
      <c r="P25" s="25" t="s">
        <v>8</v>
      </c>
      <c r="Q25" s="25" t="s">
        <v>2</v>
      </c>
      <c r="R25" s="23" t="s">
        <v>3</v>
      </c>
      <c r="S25" s="19" t="s">
        <v>9</v>
      </c>
      <c r="T25" s="26" t="s">
        <v>4</v>
      </c>
      <c r="U25" s="24" t="s">
        <v>5</v>
      </c>
      <c r="V25" s="24" t="s">
        <v>78</v>
      </c>
      <c r="W25" s="24" t="s">
        <v>6</v>
      </c>
      <c r="X25" s="27"/>
      <c r="Y25" s="28"/>
      <c r="Z25" s="28"/>
      <c r="AA25" s="365"/>
      <c r="AB25" s="365"/>
      <c r="AC25" s="13"/>
      <c r="AD25" s="13"/>
      <c r="AE25" s="13"/>
      <c r="AG25" s="3"/>
      <c r="AH25" s="3"/>
    </row>
    <row r="26" spans="1:159" s="1" customFormat="1" ht="108" customHeight="1" thickBot="1" x14ac:dyDescent="0.25">
      <c r="A26" s="366" t="s">
        <v>10</v>
      </c>
      <c r="B26" s="368" t="s">
        <v>11</v>
      </c>
      <c r="C26" s="360" t="s">
        <v>12</v>
      </c>
      <c r="D26" s="360" t="s">
        <v>13</v>
      </c>
      <c r="E26" s="30" t="s">
        <v>14</v>
      </c>
      <c r="F26" s="31" t="s">
        <v>15</v>
      </c>
      <c r="G26" s="279"/>
      <c r="H26" s="32" t="s">
        <v>16</v>
      </c>
      <c r="I26" s="33" t="s">
        <v>17</v>
      </c>
      <c r="J26" s="33" t="s">
        <v>18</v>
      </c>
      <c r="K26" s="33" t="s">
        <v>19</v>
      </c>
      <c r="L26" s="32" t="s">
        <v>20</v>
      </c>
      <c r="M26" s="32" t="s">
        <v>405</v>
      </c>
      <c r="N26" s="32" t="s">
        <v>21</v>
      </c>
      <c r="O26" s="34" t="s">
        <v>377</v>
      </c>
      <c r="P26" s="34" t="s">
        <v>22</v>
      </c>
      <c r="Q26" s="34" t="s">
        <v>23</v>
      </c>
      <c r="R26" s="34" t="s">
        <v>24</v>
      </c>
      <c r="S26" s="34" t="s">
        <v>25</v>
      </c>
      <c r="T26" s="34" t="s">
        <v>26</v>
      </c>
      <c r="U26" s="35" t="s">
        <v>27</v>
      </c>
      <c r="V26" s="35" t="s">
        <v>405</v>
      </c>
      <c r="W26" s="32" t="s">
        <v>394</v>
      </c>
      <c r="X26" s="36" t="s">
        <v>28</v>
      </c>
      <c r="Y26" s="384" t="s">
        <v>29</v>
      </c>
      <c r="Z26" s="376" t="s">
        <v>30</v>
      </c>
      <c r="AA26" s="377" t="s">
        <v>31</v>
      </c>
      <c r="AB26" s="379" t="s">
        <v>32</v>
      </c>
      <c r="AC26" s="381" t="s">
        <v>33</v>
      </c>
      <c r="AD26" s="381" t="s">
        <v>34</v>
      </c>
      <c r="AE26" s="2"/>
    </row>
    <row r="27" spans="1:159" s="1" customFormat="1" ht="113.25" customHeight="1" thickBot="1" x14ac:dyDescent="0.25">
      <c r="A27" s="367"/>
      <c r="B27" s="369"/>
      <c r="C27" s="361"/>
      <c r="D27" s="361"/>
      <c r="E27" s="38"/>
      <c r="F27" s="39" t="s">
        <v>35</v>
      </c>
      <c r="G27" s="40" t="s">
        <v>35</v>
      </c>
      <c r="H27" s="40" t="s">
        <v>35</v>
      </c>
      <c r="I27" s="40" t="s">
        <v>35</v>
      </c>
      <c r="J27" s="40" t="s">
        <v>35</v>
      </c>
      <c r="K27" s="40" t="s">
        <v>35</v>
      </c>
      <c r="L27" s="41" t="s">
        <v>35</v>
      </c>
      <c r="M27" s="41" t="s">
        <v>35</v>
      </c>
      <c r="N27" s="41" t="s">
        <v>35</v>
      </c>
      <c r="O27" s="29" t="s">
        <v>36</v>
      </c>
      <c r="P27" s="29" t="s">
        <v>36</v>
      </c>
      <c r="Q27" s="29" t="s">
        <v>36</v>
      </c>
      <c r="R27" s="29" t="s">
        <v>36</v>
      </c>
      <c r="S27" s="29" t="s">
        <v>36</v>
      </c>
      <c r="T27" s="29" t="s">
        <v>36</v>
      </c>
      <c r="U27" s="29" t="s">
        <v>36</v>
      </c>
      <c r="V27" s="343" t="s">
        <v>36</v>
      </c>
      <c r="W27" s="29" t="s">
        <v>36</v>
      </c>
      <c r="X27" s="42" t="s">
        <v>36</v>
      </c>
      <c r="Y27" s="385"/>
      <c r="Z27" s="376"/>
      <c r="AA27" s="378"/>
      <c r="AB27" s="380"/>
      <c r="AC27" s="382"/>
      <c r="AD27" s="383"/>
      <c r="AE27" s="2"/>
    </row>
    <row r="28" spans="1:159" s="43" customFormat="1" ht="57.75" customHeight="1" thickBot="1" x14ac:dyDescent="0.25">
      <c r="A28" s="44"/>
      <c r="B28" s="45"/>
      <c r="C28" s="44"/>
      <c r="D28" s="46"/>
      <c r="E28" s="47"/>
      <c r="F28" s="41"/>
      <c r="G28" s="48"/>
      <c r="H28" s="48"/>
      <c r="I28" s="48"/>
      <c r="J28" s="49"/>
      <c r="K28" s="48"/>
      <c r="L28" s="48"/>
      <c r="M28" s="48"/>
      <c r="N28" s="48"/>
      <c r="O28" s="44" t="s">
        <v>37</v>
      </c>
      <c r="P28" s="44" t="s">
        <v>37</v>
      </c>
      <c r="Q28" s="44" t="s">
        <v>37</v>
      </c>
      <c r="R28" s="44" t="s">
        <v>38</v>
      </c>
      <c r="S28" s="44" t="s">
        <v>38</v>
      </c>
      <c r="T28" s="44" t="s">
        <v>39</v>
      </c>
      <c r="U28" s="44" t="s">
        <v>39</v>
      </c>
      <c r="V28" s="44" t="s">
        <v>39</v>
      </c>
      <c r="W28" s="44" t="s">
        <v>39</v>
      </c>
      <c r="X28" s="46" t="s">
        <v>40</v>
      </c>
      <c r="Y28" s="50"/>
      <c r="Z28" s="45"/>
      <c r="AA28" s="50"/>
      <c r="AB28" s="51"/>
      <c r="AC28" s="52" t="s">
        <v>41</v>
      </c>
      <c r="AD28" s="51"/>
      <c r="AE28" s="2"/>
      <c r="AF28" s="1"/>
      <c r="AG28" s="53"/>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1:159" ht="102.75" customHeight="1" thickBot="1" x14ac:dyDescent="0.25">
      <c r="A29" s="48">
        <v>1</v>
      </c>
      <c r="B29" s="44" t="s">
        <v>42</v>
      </c>
      <c r="C29" s="48">
        <v>1</v>
      </c>
      <c r="D29" s="54" t="s">
        <v>43</v>
      </c>
      <c r="E29" s="47" t="s">
        <v>44</v>
      </c>
      <c r="F29" s="55"/>
      <c r="G29" s="56"/>
      <c r="H29" s="55"/>
      <c r="I29" s="55"/>
      <c r="J29" s="55">
        <v>1038000</v>
      </c>
      <c r="K29" s="55"/>
      <c r="L29" s="56">
        <v>121000</v>
      </c>
      <c r="M29" s="56"/>
      <c r="N29" s="55">
        <v>10000</v>
      </c>
      <c r="O29" s="57">
        <f t="shared" ref="O29:W29" si="0">F29/1.09</f>
        <v>0</v>
      </c>
      <c r="P29" s="57">
        <f t="shared" si="0"/>
        <v>0</v>
      </c>
      <c r="Q29" s="57">
        <f t="shared" si="0"/>
        <v>0</v>
      </c>
      <c r="R29" s="57">
        <f t="shared" si="0"/>
        <v>0</v>
      </c>
      <c r="S29" s="57">
        <f t="shared" si="0"/>
        <v>952293.57798165129</v>
      </c>
      <c r="T29" s="57">
        <f t="shared" si="0"/>
        <v>0</v>
      </c>
      <c r="U29" s="57">
        <f t="shared" si="0"/>
        <v>111009.1743119266</v>
      </c>
      <c r="V29" s="57">
        <f t="shared" si="0"/>
        <v>0</v>
      </c>
      <c r="W29" s="57">
        <f t="shared" si="0"/>
        <v>9174.3119266055037</v>
      </c>
      <c r="X29" s="58">
        <f t="shared" ref="X29:X47" si="1">SUM(O29:W29)</f>
        <v>1072477.0642201833</v>
      </c>
      <c r="Y29" s="59" t="s">
        <v>45</v>
      </c>
      <c r="Z29" s="60" t="s">
        <v>46</v>
      </c>
      <c r="AA29" s="61" t="s">
        <v>388</v>
      </c>
      <c r="AB29" s="62" t="s">
        <v>301</v>
      </c>
      <c r="AC29" s="63" t="s">
        <v>47</v>
      </c>
      <c r="AD29" s="50" t="s">
        <v>48</v>
      </c>
      <c r="AE29" s="13"/>
      <c r="AG29" s="3"/>
    </row>
    <row r="30" spans="1:159" s="64" customFormat="1" ht="31.5" customHeight="1" thickBot="1" x14ac:dyDescent="0.25">
      <c r="A30" s="48">
        <v>2</v>
      </c>
      <c r="B30" s="48"/>
      <c r="C30" s="65"/>
      <c r="D30" s="66" t="s">
        <v>49</v>
      </c>
      <c r="E30" s="67"/>
      <c r="F30" s="68"/>
      <c r="G30" s="68"/>
      <c r="H30" s="68"/>
      <c r="I30" s="68"/>
      <c r="J30" s="68">
        <f>SUM(J29)</f>
        <v>1038000</v>
      </c>
      <c r="K30" s="68"/>
      <c r="L30" s="68">
        <f>SUM(L29)</f>
        <v>121000</v>
      </c>
      <c r="M30" s="68"/>
      <c r="N30" s="68">
        <f>SUM(N29)</f>
        <v>10000</v>
      </c>
      <c r="O30" s="69">
        <f t="shared" ref="O30:W30" si="2">SUM(O29)</f>
        <v>0</v>
      </c>
      <c r="P30" s="69">
        <f t="shared" si="2"/>
        <v>0</v>
      </c>
      <c r="Q30" s="69">
        <f t="shared" si="2"/>
        <v>0</v>
      </c>
      <c r="R30" s="69">
        <f t="shared" si="2"/>
        <v>0</v>
      </c>
      <c r="S30" s="69">
        <f t="shared" si="2"/>
        <v>952293.57798165129</v>
      </c>
      <c r="T30" s="69">
        <f t="shared" si="2"/>
        <v>0</v>
      </c>
      <c r="U30" s="69">
        <f t="shared" si="2"/>
        <v>111009.1743119266</v>
      </c>
      <c r="V30" s="69">
        <f t="shared" si="2"/>
        <v>0</v>
      </c>
      <c r="W30" s="69">
        <f t="shared" si="2"/>
        <v>9174.3119266055037</v>
      </c>
      <c r="X30" s="69">
        <f t="shared" si="1"/>
        <v>1072477.0642201833</v>
      </c>
      <c r="Y30" s="70"/>
      <c r="Z30" s="70"/>
      <c r="AA30" s="71"/>
      <c r="AB30" s="72"/>
      <c r="AC30" s="73"/>
      <c r="AD30" s="73"/>
      <c r="AE30" s="74"/>
    </row>
    <row r="31" spans="1:159" s="64" customFormat="1" ht="83.25" customHeight="1" thickBot="1" x14ac:dyDescent="0.25">
      <c r="A31" s="48">
        <v>3</v>
      </c>
      <c r="B31" s="209" t="s">
        <v>73</v>
      </c>
      <c r="C31" s="207">
        <v>2</v>
      </c>
      <c r="D31" s="228" t="s">
        <v>357</v>
      </c>
      <c r="E31" s="241" t="s">
        <v>365</v>
      </c>
      <c r="F31" s="229">
        <v>0</v>
      </c>
      <c r="G31" s="227"/>
      <c r="H31" s="68"/>
      <c r="I31" s="68"/>
      <c r="J31" s="68"/>
      <c r="K31" s="68"/>
      <c r="L31" s="55"/>
      <c r="M31" s="78"/>
      <c r="N31" s="78"/>
      <c r="O31" s="69">
        <f>F31/1.19</f>
        <v>0</v>
      </c>
      <c r="P31" s="69">
        <f>Sheet2!G85/1.19</f>
        <v>0</v>
      </c>
      <c r="Q31" s="69">
        <f t="shared" ref="Q31:W31" si="3">H31/1.19</f>
        <v>0</v>
      </c>
      <c r="R31" s="69">
        <f t="shared" si="3"/>
        <v>0</v>
      </c>
      <c r="S31" s="69">
        <f t="shared" si="3"/>
        <v>0</v>
      </c>
      <c r="T31" s="69">
        <f t="shared" si="3"/>
        <v>0</v>
      </c>
      <c r="U31" s="69">
        <f t="shared" si="3"/>
        <v>0</v>
      </c>
      <c r="V31" s="69">
        <f t="shared" si="3"/>
        <v>0</v>
      </c>
      <c r="W31" s="69">
        <f t="shared" si="3"/>
        <v>0</v>
      </c>
      <c r="X31" s="213">
        <f t="shared" si="1"/>
        <v>0</v>
      </c>
      <c r="Y31" s="59" t="s">
        <v>45</v>
      </c>
      <c r="Z31" s="59" t="s">
        <v>356</v>
      </c>
      <c r="AA31" s="221"/>
      <c r="AB31" s="222"/>
      <c r="AC31" s="280" t="s">
        <v>59</v>
      </c>
      <c r="AD31" s="87"/>
      <c r="AE31" s="74"/>
    </row>
    <row r="32" spans="1:159" s="235" customFormat="1" ht="31.5" customHeight="1" thickBot="1" x14ac:dyDescent="0.25">
      <c r="A32" s="48">
        <v>4</v>
      </c>
      <c r="B32" s="218"/>
      <c r="C32" s="225"/>
      <c r="D32" s="75" t="s">
        <v>364</v>
      </c>
      <c r="E32" s="214"/>
      <c r="F32" s="94">
        <f>SUM(F31)</f>
        <v>0</v>
      </c>
      <c r="G32" s="94"/>
      <c r="H32" s="94"/>
      <c r="I32" s="94"/>
      <c r="J32" s="94">
        <f>SUM(J31:J31)</f>
        <v>0</v>
      </c>
      <c r="K32" s="94">
        <f>SUM(K31:K31)</f>
        <v>0</v>
      </c>
      <c r="L32" s="94">
        <f>SUM(L31:L31)</f>
        <v>0</v>
      </c>
      <c r="M32" s="94"/>
      <c r="N32" s="77">
        <f>SUM(N31:N31)</f>
        <v>0</v>
      </c>
      <c r="O32" s="230">
        <f t="shared" ref="O32:W32" si="4">SUM(O31:O31)</f>
        <v>0</v>
      </c>
      <c r="P32" s="230">
        <f t="shared" si="4"/>
        <v>0</v>
      </c>
      <c r="Q32" s="230">
        <f t="shared" si="4"/>
        <v>0</v>
      </c>
      <c r="R32" s="230">
        <f t="shared" si="4"/>
        <v>0</v>
      </c>
      <c r="S32" s="230">
        <f t="shared" si="4"/>
        <v>0</v>
      </c>
      <c r="T32" s="230">
        <f t="shared" si="4"/>
        <v>0</v>
      </c>
      <c r="U32" s="230">
        <f t="shared" si="4"/>
        <v>0</v>
      </c>
      <c r="V32" s="230">
        <f t="shared" ref="V32" si="5">SUM(V31:V31)</f>
        <v>0</v>
      </c>
      <c r="W32" s="230">
        <f t="shared" si="4"/>
        <v>0</v>
      </c>
      <c r="X32" s="231">
        <f t="shared" si="1"/>
        <v>0</v>
      </c>
      <c r="Y32" s="62"/>
      <c r="Z32" s="62"/>
      <c r="AA32" s="92"/>
      <c r="AB32" s="72"/>
      <c r="AC32" s="232"/>
      <c r="AD32" s="233"/>
      <c r="AE32" s="234"/>
    </row>
    <row r="33" spans="1:257" s="237" customFormat="1" ht="101.25" customHeight="1" thickBot="1" x14ac:dyDescent="0.25">
      <c r="A33" s="48">
        <v>5</v>
      </c>
      <c r="B33" s="218" t="s">
        <v>50</v>
      </c>
      <c r="C33" s="46">
        <v>3</v>
      </c>
      <c r="D33" s="75" t="s">
        <v>51</v>
      </c>
      <c r="E33" s="46" t="s">
        <v>52</v>
      </c>
      <c r="F33" s="94">
        <v>314000</v>
      </c>
      <c r="G33" s="94"/>
      <c r="H33" s="94"/>
      <c r="I33" s="77"/>
      <c r="J33" s="76"/>
      <c r="K33" s="77"/>
      <c r="L33" s="77"/>
      <c r="M33" s="236"/>
      <c r="N33" s="236"/>
      <c r="O33" s="211">
        <f t="shared" ref="O33:W33" si="6">F33/1.19</f>
        <v>263865.54621848743</v>
      </c>
      <c r="P33" s="211">
        <f t="shared" si="6"/>
        <v>0</v>
      </c>
      <c r="Q33" s="211">
        <f t="shared" si="6"/>
        <v>0</v>
      </c>
      <c r="R33" s="211">
        <f t="shared" si="6"/>
        <v>0</v>
      </c>
      <c r="S33" s="211">
        <f t="shared" si="6"/>
        <v>0</v>
      </c>
      <c r="T33" s="211">
        <f t="shared" si="6"/>
        <v>0</v>
      </c>
      <c r="U33" s="211">
        <f t="shared" si="6"/>
        <v>0</v>
      </c>
      <c r="V33" s="211">
        <f t="shared" si="6"/>
        <v>0</v>
      </c>
      <c r="W33" s="211">
        <f t="shared" si="6"/>
        <v>0</v>
      </c>
      <c r="X33" s="58">
        <f t="shared" si="1"/>
        <v>263865.54621848743</v>
      </c>
      <c r="Y33" s="60" t="s">
        <v>53</v>
      </c>
      <c r="Z33" s="60" t="s">
        <v>54</v>
      </c>
      <c r="AA33" s="79" t="s">
        <v>302</v>
      </c>
      <c r="AB33" s="215" t="s">
        <v>306</v>
      </c>
      <c r="AC33" s="50" t="s">
        <v>47</v>
      </c>
      <c r="AD33" s="81" t="s">
        <v>48</v>
      </c>
      <c r="AE33" s="12"/>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row>
    <row r="34" spans="1:257" ht="28.5" customHeight="1" thickBot="1" x14ac:dyDescent="0.25">
      <c r="A34" s="48">
        <v>6</v>
      </c>
      <c r="B34" s="65"/>
      <c r="C34" s="48"/>
      <c r="D34" s="82" t="s">
        <v>55</v>
      </c>
      <c r="E34" s="46"/>
      <c r="F34" s="68"/>
      <c r="G34" s="68"/>
      <c r="H34" s="68"/>
      <c r="I34" s="68"/>
      <c r="J34" s="68"/>
      <c r="K34" s="68"/>
      <c r="L34" s="55"/>
      <c r="M34" s="78"/>
      <c r="N34" s="78"/>
      <c r="O34" s="57">
        <f t="shared" ref="O34:W34" si="7">SUM(O33)</f>
        <v>263865.54621848743</v>
      </c>
      <c r="P34" s="57">
        <f t="shared" si="7"/>
        <v>0</v>
      </c>
      <c r="Q34" s="69">
        <f t="shared" si="7"/>
        <v>0</v>
      </c>
      <c r="R34" s="57">
        <f t="shared" si="7"/>
        <v>0</v>
      </c>
      <c r="S34" s="57">
        <f t="shared" si="7"/>
        <v>0</v>
      </c>
      <c r="T34" s="57">
        <f t="shared" si="7"/>
        <v>0</v>
      </c>
      <c r="U34" s="57">
        <f t="shared" si="7"/>
        <v>0</v>
      </c>
      <c r="V34" s="57">
        <f t="shared" ref="V34" si="8">SUM(V33)</f>
        <v>0</v>
      </c>
      <c r="W34" s="57">
        <f t="shared" si="7"/>
        <v>0</v>
      </c>
      <c r="X34" s="58">
        <f t="shared" si="1"/>
        <v>263865.54621848743</v>
      </c>
      <c r="Y34" s="60"/>
      <c r="Z34" s="60"/>
      <c r="AA34" s="79"/>
      <c r="AB34" s="83"/>
      <c r="AC34" s="80"/>
      <c r="AD34" s="81"/>
      <c r="AE34" s="13"/>
    </row>
    <row r="35" spans="1:257" ht="94.5" customHeight="1" thickBot="1" x14ac:dyDescent="0.25">
      <c r="A35" s="48">
        <v>7</v>
      </c>
      <c r="B35" s="85" t="s">
        <v>56</v>
      </c>
      <c r="C35" s="40">
        <v>4</v>
      </c>
      <c r="D35" s="66" t="s">
        <v>60</v>
      </c>
      <c r="E35" s="44" t="s">
        <v>61</v>
      </c>
      <c r="F35" s="68"/>
      <c r="G35" s="55"/>
      <c r="H35" s="55"/>
      <c r="I35" s="55"/>
      <c r="J35" s="76"/>
      <c r="K35" s="77">
        <v>69000</v>
      </c>
      <c r="L35" s="77"/>
      <c r="M35" s="236">
        <v>13000</v>
      </c>
      <c r="N35" s="78"/>
      <c r="O35" s="57">
        <f t="shared" ref="O35:W35" si="9">F35/1.09</f>
        <v>0</v>
      </c>
      <c r="P35" s="57">
        <f t="shared" si="9"/>
        <v>0</v>
      </c>
      <c r="Q35" s="57">
        <f t="shared" si="9"/>
        <v>0</v>
      </c>
      <c r="R35" s="57">
        <f t="shared" si="9"/>
        <v>0</v>
      </c>
      <c r="S35" s="57">
        <f t="shared" si="9"/>
        <v>0</v>
      </c>
      <c r="T35" s="57">
        <f t="shared" si="9"/>
        <v>63302.752293577978</v>
      </c>
      <c r="U35" s="57">
        <f t="shared" si="9"/>
        <v>0</v>
      </c>
      <c r="V35" s="57">
        <f t="shared" si="9"/>
        <v>11926.605504587154</v>
      </c>
      <c r="W35" s="57">
        <f t="shared" si="9"/>
        <v>0</v>
      </c>
      <c r="X35" s="58">
        <f t="shared" si="1"/>
        <v>75229.357798165132</v>
      </c>
      <c r="Y35" s="60" t="s">
        <v>53</v>
      </c>
      <c r="Z35" s="60" t="s">
        <v>58</v>
      </c>
      <c r="AA35" s="84" t="s">
        <v>293</v>
      </c>
      <c r="AB35" s="62" t="s">
        <v>298</v>
      </c>
      <c r="AC35" s="80" t="s">
        <v>59</v>
      </c>
      <c r="AD35" s="81" t="s">
        <v>48</v>
      </c>
      <c r="AE35" s="13"/>
    </row>
    <row r="36" spans="1:257" ht="99" customHeight="1" thickBot="1" x14ac:dyDescent="0.25">
      <c r="A36" s="48">
        <v>8</v>
      </c>
      <c r="B36" s="85" t="s">
        <v>56</v>
      </c>
      <c r="C36" s="40">
        <v>5</v>
      </c>
      <c r="D36" s="66" t="s">
        <v>62</v>
      </c>
      <c r="E36" s="44" t="s">
        <v>63</v>
      </c>
      <c r="F36" s="68"/>
      <c r="G36" s="55"/>
      <c r="H36" s="55"/>
      <c r="I36" s="55"/>
      <c r="J36" s="76">
        <v>0</v>
      </c>
      <c r="K36" s="77"/>
      <c r="L36" s="77"/>
      <c r="M36" s="236"/>
      <c r="N36" s="78"/>
      <c r="O36" s="57">
        <f t="shared" ref="O36:W38" si="10">F36/1.19</f>
        <v>0</v>
      </c>
      <c r="P36" s="57">
        <f t="shared" si="10"/>
        <v>0</v>
      </c>
      <c r="Q36" s="57">
        <f t="shared" si="10"/>
        <v>0</v>
      </c>
      <c r="R36" s="57">
        <f t="shared" si="10"/>
        <v>0</v>
      </c>
      <c r="S36" s="57">
        <f t="shared" si="10"/>
        <v>0</v>
      </c>
      <c r="T36" s="57">
        <f t="shared" si="10"/>
        <v>0</v>
      </c>
      <c r="U36" s="57">
        <f t="shared" si="10"/>
        <v>0</v>
      </c>
      <c r="V36" s="57">
        <f t="shared" si="10"/>
        <v>0</v>
      </c>
      <c r="W36" s="57">
        <f t="shared" si="10"/>
        <v>0</v>
      </c>
      <c r="X36" s="58">
        <f t="shared" si="1"/>
        <v>0</v>
      </c>
      <c r="Y36" s="60" t="s">
        <v>53</v>
      </c>
      <c r="Z36" s="60" t="s">
        <v>54</v>
      </c>
      <c r="AA36" s="84" t="s">
        <v>293</v>
      </c>
      <c r="AB36" s="62" t="s">
        <v>298</v>
      </c>
      <c r="AC36" s="80" t="s">
        <v>47</v>
      </c>
      <c r="AD36" s="50" t="s">
        <v>57</v>
      </c>
      <c r="AE36" s="13"/>
    </row>
    <row r="37" spans="1:257" ht="99" customHeight="1" thickBot="1" x14ac:dyDescent="0.25">
      <c r="A37" s="48">
        <v>9</v>
      </c>
      <c r="B37" s="224" t="s">
        <v>56</v>
      </c>
      <c r="C37" s="223">
        <v>6</v>
      </c>
      <c r="D37" s="66" t="s">
        <v>353</v>
      </c>
      <c r="E37" s="44" t="s">
        <v>362</v>
      </c>
      <c r="F37" s="86"/>
      <c r="G37" s="55"/>
      <c r="H37" s="55"/>
      <c r="I37" s="55"/>
      <c r="J37" s="76">
        <v>0</v>
      </c>
      <c r="K37" s="77"/>
      <c r="L37" s="77"/>
      <c r="M37" s="76"/>
      <c r="N37" s="86"/>
      <c r="O37" s="57">
        <f t="shared" si="10"/>
        <v>0</v>
      </c>
      <c r="P37" s="57">
        <f t="shared" si="10"/>
        <v>0</v>
      </c>
      <c r="Q37" s="57">
        <f t="shared" si="10"/>
        <v>0</v>
      </c>
      <c r="R37" s="57">
        <f t="shared" si="10"/>
        <v>0</v>
      </c>
      <c r="S37" s="57">
        <f t="shared" si="10"/>
        <v>0</v>
      </c>
      <c r="T37" s="57">
        <f t="shared" si="10"/>
        <v>0</v>
      </c>
      <c r="U37" s="57">
        <f t="shared" si="10"/>
        <v>0</v>
      </c>
      <c r="V37" s="57">
        <f t="shared" si="10"/>
        <v>0</v>
      </c>
      <c r="W37" s="57">
        <f t="shared" si="10"/>
        <v>0</v>
      </c>
      <c r="X37" s="58">
        <f t="shared" si="1"/>
        <v>0</v>
      </c>
      <c r="Y37" s="60" t="s">
        <v>53</v>
      </c>
      <c r="Z37" s="60" t="s">
        <v>356</v>
      </c>
      <c r="AA37" s="220" t="s">
        <v>293</v>
      </c>
      <c r="AB37" s="62" t="s">
        <v>298</v>
      </c>
      <c r="AC37" s="80" t="s">
        <v>59</v>
      </c>
      <c r="AD37" s="50" t="s">
        <v>48</v>
      </c>
      <c r="AE37" s="13"/>
    </row>
    <row r="38" spans="1:257" ht="99" customHeight="1" thickBot="1" x14ac:dyDescent="0.25">
      <c r="A38" s="48">
        <v>10</v>
      </c>
      <c r="B38" s="224" t="s">
        <v>56</v>
      </c>
      <c r="C38" s="223">
        <v>6.1</v>
      </c>
      <c r="D38" s="66" t="s">
        <v>363</v>
      </c>
      <c r="E38" s="55" t="s">
        <v>249</v>
      </c>
      <c r="F38" s="86"/>
      <c r="G38" s="55"/>
      <c r="H38" s="55"/>
      <c r="I38" s="55"/>
      <c r="J38" s="76">
        <v>5000</v>
      </c>
      <c r="K38" s="77"/>
      <c r="L38" s="77"/>
      <c r="M38" s="76"/>
      <c r="N38" s="86"/>
      <c r="O38" s="57">
        <f t="shared" si="10"/>
        <v>0</v>
      </c>
      <c r="P38" s="57">
        <f t="shared" si="10"/>
        <v>0</v>
      </c>
      <c r="Q38" s="57">
        <f t="shared" si="10"/>
        <v>0</v>
      </c>
      <c r="R38" s="57">
        <f t="shared" si="10"/>
        <v>0</v>
      </c>
      <c r="S38" s="57">
        <f t="shared" si="10"/>
        <v>4201.680672268908</v>
      </c>
      <c r="T38" s="57">
        <f t="shared" si="10"/>
        <v>0</v>
      </c>
      <c r="U38" s="57">
        <f t="shared" si="10"/>
        <v>0</v>
      </c>
      <c r="V38" s="57">
        <f t="shared" si="10"/>
        <v>0</v>
      </c>
      <c r="W38" s="57">
        <f t="shared" si="10"/>
        <v>0</v>
      </c>
      <c r="X38" s="58">
        <f t="shared" si="1"/>
        <v>4201.680672268908</v>
      </c>
      <c r="Y38" s="60" t="s">
        <v>53</v>
      </c>
      <c r="Z38" s="60" t="s">
        <v>356</v>
      </c>
      <c r="AA38" s="226" t="s">
        <v>293</v>
      </c>
      <c r="AB38" s="62" t="s">
        <v>298</v>
      </c>
      <c r="AC38" s="80" t="s">
        <v>59</v>
      </c>
      <c r="AD38" s="50" t="s">
        <v>48</v>
      </c>
      <c r="AE38" s="13"/>
    </row>
    <row r="39" spans="1:257" ht="99" customHeight="1" thickBot="1" x14ac:dyDescent="0.25">
      <c r="A39" s="48">
        <v>11</v>
      </c>
      <c r="B39" s="224" t="s">
        <v>56</v>
      </c>
      <c r="C39" s="223">
        <v>7</v>
      </c>
      <c r="D39" s="66" t="s">
        <v>355</v>
      </c>
      <c r="E39" s="240" t="s">
        <v>361</v>
      </c>
      <c r="F39" s="86">
        <v>0</v>
      </c>
      <c r="G39" s="55">
        <v>0</v>
      </c>
      <c r="H39" s="55"/>
      <c r="I39" s="55">
        <v>201000</v>
      </c>
      <c r="J39" s="76"/>
      <c r="K39" s="77"/>
      <c r="L39" s="77"/>
      <c r="M39" s="76"/>
      <c r="N39" s="86"/>
      <c r="O39" s="57">
        <f>F39/1.19</f>
        <v>0</v>
      </c>
      <c r="P39" s="57"/>
      <c r="Q39" s="57">
        <f t="shared" ref="Q39:W40" si="11">H39/1.19</f>
        <v>0</v>
      </c>
      <c r="R39" s="57">
        <f t="shared" si="11"/>
        <v>168907.56302521008</v>
      </c>
      <c r="S39" s="57">
        <f t="shared" si="11"/>
        <v>0</v>
      </c>
      <c r="T39" s="57">
        <f t="shared" si="11"/>
        <v>0</v>
      </c>
      <c r="U39" s="57">
        <f t="shared" si="11"/>
        <v>0</v>
      </c>
      <c r="V39" s="57">
        <f t="shared" si="11"/>
        <v>0</v>
      </c>
      <c r="W39" s="57">
        <f t="shared" si="11"/>
        <v>0</v>
      </c>
      <c r="X39" s="58">
        <f t="shared" si="1"/>
        <v>168907.56302521008</v>
      </c>
      <c r="Y39" s="60" t="s">
        <v>53</v>
      </c>
      <c r="Z39" s="60" t="s">
        <v>54</v>
      </c>
      <c r="AA39" s="220" t="s">
        <v>293</v>
      </c>
      <c r="AB39" s="62" t="s">
        <v>298</v>
      </c>
      <c r="AC39" s="80" t="s">
        <v>47</v>
      </c>
      <c r="AD39" s="50" t="s">
        <v>57</v>
      </c>
      <c r="AE39" s="13"/>
    </row>
    <row r="40" spans="1:257" ht="96" customHeight="1" thickBot="1" x14ac:dyDescent="0.25">
      <c r="A40" s="48">
        <v>12</v>
      </c>
      <c r="B40" s="85" t="s">
        <v>56</v>
      </c>
      <c r="C40" s="48">
        <v>8</v>
      </c>
      <c r="D40" s="66" t="s">
        <v>64</v>
      </c>
      <c r="E40" s="44" t="s">
        <v>65</v>
      </c>
      <c r="F40" s="86">
        <v>225000</v>
      </c>
      <c r="G40" s="55"/>
      <c r="H40" s="55">
        <v>0</v>
      </c>
      <c r="I40" s="55"/>
      <c r="J40" s="76">
        <v>202000</v>
      </c>
      <c r="K40" s="77"/>
      <c r="L40" s="77">
        <v>11000</v>
      </c>
      <c r="M40" s="76"/>
      <c r="N40" s="86">
        <v>8000</v>
      </c>
      <c r="O40" s="57">
        <f>F40/1.19</f>
        <v>189075.63025210085</v>
      </c>
      <c r="P40" s="57">
        <f>G40/1.19</f>
        <v>0</v>
      </c>
      <c r="Q40" s="57">
        <f t="shared" si="11"/>
        <v>0</v>
      </c>
      <c r="R40" s="57">
        <f t="shared" si="11"/>
        <v>0</v>
      </c>
      <c r="S40" s="57">
        <f t="shared" si="11"/>
        <v>169747.89915966388</v>
      </c>
      <c r="T40" s="57">
        <f t="shared" si="11"/>
        <v>0</v>
      </c>
      <c r="U40" s="57">
        <f t="shared" si="11"/>
        <v>9243.6974789915967</v>
      </c>
      <c r="V40" s="57">
        <f t="shared" si="11"/>
        <v>0</v>
      </c>
      <c r="W40" s="57">
        <f t="shared" si="11"/>
        <v>6722.6890756302528</v>
      </c>
      <c r="X40" s="58">
        <f t="shared" si="1"/>
        <v>374789.91596638656</v>
      </c>
      <c r="Y40" s="60" t="s">
        <v>53</v>
      </c>
      <c r="Z40" s="60" t="s">
        <v>58</v>
      </c>
      <c r="AA40" s="84" t="s">
        <v>293</v>
      </c>
      <c r="AB40" s="62" t="s">
        <v>298</v>
      </c>
      <c r="AC40" s="87" t="s">
        <v>59</v>
      </c>
      <c r="AD40" s="81" t="s">
        <v>48</v>
      </c>
      <c r="AE40" s="13"/>
      <c r="AH40" s="3"/>
    </row>
    <row r="41" spans="1:257" ht="34.5" customHeight="1" thickBot="1" x14ac:dyDescent="0.25">
      <c r="A41" s="48">
        <v>13</v>
      </c>
      <c r="B41" s="85"/>
      <c r="C41" s="48"/>
      <c r="D41" s="66" t="s">
        <v>66</v>
      </c>
      <c r="E41" s="44"/>
      <c r="F41" s="68">
        <f>SUM(F35:F40)</f>
        <v>225000</v>
      </c>
      <c r="G41" s="55">
        <f>SUM(G39:G40)</f>
        <v>0</v>
      </c>
      <c r="H41" s="55">
        <f>SUM(H35:H40)</f>
        <v>0</v>
      </c>
      <c r="I41" s="86">
        <f>SUM(I39:I40)</f>
        <v>201000</v>
      </c>
      <c r="J41" s="55">
        <f>SUM(J35:J40)</f>
        <v>207000</v>
      </c>
      <c r="K41" s="55">
        <f>SUM(K35:K40)</f>
        <v>69000</v>
      </c>
      <c r="L41" s="86">
        <f>SUM(L40)</f>
        <v>11000</v>
      </c>
      <c r="M41" s="86"/>
      <c r="N41" s="55">
        <f>SUM(N40)</f>
        <v>8000</v>
      </c>
      <c r="O41" s="88">
        <f t="shared" ref="O41:W41" si="12">SUM(O35:O40)</f>
        <v>189075.63025210085</v>
      </c>
      <c r="P41" s="88">
        <f t="shared" si="12"/>
        <v>0</v>
      </c>
      <c r="Q41" s="57">
        <f t="shared" si="12"/>
        <v>0</v>
      </c>
      <c r="R41" s="88">
        <f t="shared" si="12"/>
        <v>168907.56302521008</v>
      </c>
      <c r="S41" s="57">
        <f t="shared" si="12"/>
        <v>173949.57983193279</v>
      </c>
      <c r="T41" s="57">
        <f t="shared" si="12"/>
        <v>63302.752293577978</v>
      </c>
      <c r="U41" s="88">
        <f t="shared" si="12"/>
        <v>9243.6974789915967</v>
      </c>
      <c r="V41" s="88">
        <f t="shared" si="12"/>
        <v>11926.605504587154</v>
      </c>
      <c r="W41" s="57">
        <f t="shared" si="12"/>
        <v>6722.6890756302528</v>
      </c>
      <c r="X41" s="58">
        <f t="shared" si="1"/>
        <v>623128.51746203075</v>
      </c>
      <c r="Y41" s="60"/>
      <c r="Z41" s="60"/>
      <c r="AA41" s="79"/>
      <c r="AB41" s="83"/>
      <c r="AC41" s="89"/>
      <c r="AD41" s="50"/>
      <c r="AE41" s="13"/>
    </row>
    <row r="42" spans="1:257" ht="99" customHeight="1" thickBot="1" x14ac:dyDescent="0.25">
      <c r="A42" s="48">
        <v>14</v>
      </c>
      <c r="B42" s="85" t="s">
        <v>67</v>
      </c>
      <c r="C42" s="250">
        <v>9</v>
      </c>
      <c r="D42" s="251" t="s">
        <v>68</v>
      </c>
      <c r="E42" s="252" t="s">
        <v>69</v>
      </c>
      <c r="F42" s="57">
        <v>1647105.56</v>
      </c>
      <c r="G42" s="55"/>
      <c r="H42" s="90"/>
      <c r="I42" s="90"/>
      <c r="J42" s="91"/>
      <c r="K42" s="77"/>
      <c r="L42" s="91"/>
      <c r="M42" s="91"/>
      <c r="N42" s="55"/>
      <c r="O42" s="57">
        <f>F42/1.19</f>
        <v>1384122.3193277312</v>
      </c>
      <c r="P42" s="57">
        <f t="shared" ref="P42:W42" si="13">G42/1.19</f>
        <v>0</v>
      </c>
      <c r="Q42" s="57">
        <f t="shared" si="13"/>
        <v>0</v>
      </c>
      <c r="R42" s="57">
        <f t="shared" si="13"/>
        <v>0</v>
      </c>
      <c r="S42" s="57">
        <f t="shared" si="13"/>
        <v>0</v>
      </c>
      <c r="T42" s="57">
        <f t="shared" si="13"/>
        <v>0</v>
      </c>
      <c r="U42" s="57">
        <f t="shared" si="13"/>
        <v>0</v>
      </c>
      <c r="V42" s="57">
        <f t="shared" si="13"/>
        <v>0</v>
      </c>
      <c r="W42" s="57">
        <f t="shared" si="13"/>
        <v>0</v>
      </c>
      <c r="X42" s="58">
        <f t="shared" si="1"/>
        <v>1384122.3193277312</v>
      </c>
      <c r="Y42" s="60" t="s">
        <v>53</v>
      </c>
      <c r="Z42" s="60" t="s">
        <v>54</v>
      </c>
      <c r="AA42" s="92" t="s">
        <v>297</v>
      </c>
      <c r="AB42" s="83" t="s">
        <v>344</v>
      </c>
      <c r="AC42" s="89" t="s">
        <v>47</v>
      </c>
      <c r="AD42" s="81" t="s">
        <v>289</v>
      </c>
      <c r="AE42" s="13"/>
    </row>
    <row r="43" spans="1:257" ht="99" customHeight="1" thickBot="1" x14ac:dyDescent="0.25">
      <c r="A43" s="48">
        <v>15</v>
      </c>
      <c r="B43" s="207" t="s">
        <v>67</v>
      </c>
      <c r="C43" s="250">
        <v>10</v>
      </c>
      <c r="D43" s="251" t="s">
        <v>318</v>
      </c>
      <c r="E43" s="252" t="s">
        <v>69</v>
      </c>
      <c r="F43" s="253">
        <v>30000</v>
      </c>
      <c r="G43" s="55"/>
      <c r="H43" s="93"/>
      <c r="I43" s="93"/>
      <c r="J43" s="77"/>
      <c r="K43" s="94"/>
      <c r="L43" s="77"/>
      <c r="M43" s="77"/>
      <c r="N43" s="55"/>
      <c r="O43" s="57">
        <f>F43/1.19</f>
        <v>25210.084033613446</v>
      </c>
      <c r="P43" s="57">
        <f t="shared" ref="O43:T46" si="14">G43/1.19</f>
        <v>0</v>
      </c>
      <c r="Q43" s="57">
        <f t="shared" si="14"/>
        <v>0</v>
      </c>
      <c r="R43" s="57">
        <f t="shared" si="14"/>
        <v>0</v>
      </c>
      <c r="S43" s="57">
        <f t="shared" si="14"/>
        <v>0</v>
      </c>
      <c r="T43" s="57">
        <f t="shared" si="14"/>
        <v>0</v>
      </c>
      <c r="U43" s="57">
        <f t="shared" ref="U43:U46" si="15">L43/1.19</f>
        <v>0</v>
      </c>
      <c r="V43" s="57">
        <f t="shared" ref="V43:V46" si="16">M43/1.19</f>
        <v>0</v>
      </c>
      <c r="W43" s="57">
        <f>N43/1.19</f>
        <v>0</v>
      </c>
      <c r="X43" s="58">
        <f t="shared" si="1"/>
        <v>25210.084033613446</v>
      </c>
      <c r="Y43" s="60" t="s">
        <v>53</v>
      </c>
      <c r="Z43" s="60" t="s">
        <v>54</v>
      </c>
      <c r="AA43" s="92" t="s">
        <v>297</v>
      </c>
      <c r="AB43" s="83" t="s">
        <v>344</v>
      </c>
      <c r="AC43" s="89" t="s">
        <v>47</v>
      </c>
      <c r="AD43" s="81" t="s">
        <v>289</v>
      </c>
      <c r="AE43" s="13"/>
    </row>
    <row r="44" spans="1:257" ht="99" customHeight="1" thickBot="1" x14ac:dyDescent="0.25">
      <c r="A44" s="48">
        <v>16</v>
      </c>
      <c r="B44" s="207" t="s">
        <v>67</v>
      </c>
      <c r="C44" s="250">
        <v>11</v>
      </c>
      <c r="D44" s="251" t="s">
        <v>320</v>
      </c>
      <c r="E44" s="252" t="s">
        <v>69</v>
      </c>
      <c r="F44" s="253">
        <v>0</v>
      </c>
      <c r="G44" s="55"/>
      <c r="H44" s="93"/>
      <c r="I44" s="93"/>
      <c r="J44" s="77"/>
      <c r="K44" s="94"/>
      <c r="L44" s="77"/>
      <c r="M44" s="77"/>
      <c r="N44" s="55"/>
      <c r="O44" s="57">
        <f t="shared" si="14"/>
        <v>0</v>
      </c>
      <c r="P44" s="57">
        <f t="shared" si="14"/>
        <v>0</v>
      </c>
      <c r="Q44" s="57">
        <f t="shared" si="14"/>
        <v>0</v>
      </c>
      <c r="R44" s="57">
        <f t="shared" si="14"/>
        <v>0</v>
      </c>
      <c r="S44" s="57">
        <f t="shared" si="14"/>
        <v>0</v>
      </c>
      <c r="T44" s="57">
        <f t="shared" si="14"/>
        <v>0</v>
      </c>
      <c r="U44" s="57">
        <f t="shared" si="15"/>
        <v>0</v>
      </c>
      <c r="V44" s="57">
        <f t="shared" si="16"/>
        <v>0</v>
      </c>
      <c r="W44" s="57">
        <f>N44/1.19</f>
        <v>0</v>
      </c>
      <c r="X44" s="58">
        <f t="shared" si="1"/>
        <v>0</v>
      </c>
      <c r="Y44" s="60" t="s">
        <v>53</v>
      </c>
      <c r="Z44" s="60"/>
      <c r="AA44" s="92"/>
      <c r="AB44" s="83"/>
      <c r="AC44" s="89"/>
      <c r="AD44" s="81"/>
      <c r="AE44" s="13"/>
    </row>
    <row r="45" spans="1:257" ht="89.25" customHeight="1" thickBot="1" x14ac:dyDescent="0.25">
      <c r="A45" s="48">
        <v>17</v>
      </c>
      <c r="B45" s="207" t="s">
        <v>67</v>
      </c>
      <c r="C45" s="250">
        <v>12</v>
      </c>
      <c r="D45" s="251" t="s">
        <v>321</v>
      </c>
      <c r="E45" s="252" t="s">
        <v>337</v>
      </c>
      <c r="F45" s="253">
        <v>28854</v>
      </c>
      <c r="G45" s="55"/>
      <c r="H45" s="93"/>
      <c r="I45" s="55"/>
      <c r="J45" s="91"/>
      <c r="K45" s="77"/>
      <c r="L45" s="91"/>
      <c r="M45" s="91"/>
      <c r="N45" s="55"/>
      <c r="O45" s="57">
        <f t="shared" si="14"/>
        <v>24247.058823529413</v>
      </c>
      <c r="P45" s="57">
        <f t="shared" si="14"/>
        <v>0</v>
      </c>
      <c r="Q45" s="57">
        <f t="shared" si="14"/>
        <v>0</v>
      </c>
      <c r="R45" s="57">
        <f t="shared" si="14"/>
        <v>0</v>
      </c>
      <c r="S45" s="57">
        <f t="shared" si="14"/>
        <v>0</v>
      </c>
      <c r="T45" s="57">
        <f t="shared" si="14"/>
        <v>0</v>
      </c>
      <c r="U45" s="57">
        <f t="shared" si="15"/>
        <v>0</v>
      </c>
      <c r="V45" s="57">
        <f t="shared" si="16"/>
        <v>0</v>
      </c>
      <c r="W45" s="57">
        <f>N45/1.19</f>
        <v>0</v>
      </c>
      <c r="X45" s="58">
        <f t="shared" si="1"/>
        <v>24247.058823529413</v>
      </c>
      <c r="Y45" s="60" t="s">
        <v>53</v>
      </c>
      <c r="Z45" s="60"/>
      <c r="AA45" s="373" t="s">
        <v>342</v>
      </c>
      <c r="AB45" s="374"/>
      <c r="AC45" s="374"/>
      <c r="AD45" s="375"/>
      <c r="AE45" s="13"/>
    </row>
    <row r="46" spans="1:257" ht="93" customHeight="1" thickBot="1" x14ac:dyDescent="0.25">
      <c r="A46" s="48">
        <v>18</v>
      </c>
      <c r="B46" s="207" t="s">
        <v>67</v>
      </c>
      <c r="C46" s="250">
        <v>13</v>
      </c>
      <c r="D46" s="254" t="s">
        <v>325</v>
      </c>
      <c r="E46" s="255"/>
      <c r="F46" s="256">
        <v>314000</v>
      </c>
      <c r="G46" s="68"/>
      <c r="H46" s="93"/>
      <c r="I46" s="93"/>
      <c r="J46" s="94"/>
      <c r="K46" s="94"/>
      <c r="L46" s="94"/>
      <c r="M46" s="94"/>
      <c r="N46" s="68"/>
      <c r="O46" s="57">
        <f t="shared" si="14"/>
        <v>263865.54621848743</v>
      </c>
      <c r="P46" s="57">
        <f t="shared" si="14"/>
        <v>0</v>
      </c>
      <c r="Q46" s="57">
        <f t="shared" si="14"/>
        <v>0</v>
      </c>
      <c r="R46" s="57">
        <f t="shared" si="14"/>
        <v>0</v>
      </c>
      <c r="S46" s="57">
        <f t="shared" si="14"/>
        <v>0</v>
      </c>
      <c r="T46" s="57">
        <f t="shared" si="14"/>
        <v>0</v>
      </c>
      <c r="U46" s="57">
        <f t="shared" si="15"/>
        <v>0</v>
      </c>
      <c r="V46" s="57">
        <f t="shared" si="16"/>
        <v>0</v>
      </c>
      <c r="W46" s="57">
        <f>N46/1.19</f>
        <v>0</v>
      </c>
      <c r="X46" s="58">
        <f t="shared" si="1"/>
        <v>263865.54621848743</v>
      </c>
      <c r="Y46" s="60" t="s">
        <v>53</v>
      </c>
      <c r="Z46" s="60"/>
      <c r="AA46" s="370" t="s">
        <v>369</v>
      </c>
      <c r="AB46" s="371"/>
      <c r="AC46" s="371"/>
      <c r="AD46" s="372"/>
      <c r="AE46" s="13"/>
    </row>
    <row r="47" spans="1:257" ht="34.5" customHeight="1" thickBot="1" x14ac:dyDescent="0.25">
      <c r="A47" s="48">
        <v>19</v>
      </c>
      <c r="B47" s="85"/>
      <c r="C47" s="48"/>
      <c r="D47" s="46" t="s">
        <v>72</v>
      </c>
      <c r="E47" s="47"/>
      <c r="F47" s="68">
        <f>SUM(F42:F46)</f>
        <v>2019959.56</v>
      </c>
      <c r="G47" s="68"/>
      <c r="H47" s="68"/>
      <c r="I47" s="68"/>
      <c r="J47" s="68"/>
      <c r="K47" s="68"/>
      <c r="L47" s="68"/>
      <c r="M47" s="68"/>
      <c r="N47" s="68"/>
      <c r="O47" s="69">
        <f t="shared" ref="O47:W47" si="17">SUM(O42:O46)</f>
        <v>1697445.0084033615</v>
      </c>
      <c r="P47" s="69">
        <f t="shared" si="17"/>
        <v>0</v>
      </c>
      <c r="Q47" s="57">
        <f t="shared" si="17"/>
        <v>0</v>
      </c>
      <c r="R47" s="69">
        <f t="shared" si="17"/>
        <v>0</v>
      </c>
      <c r="S47" s="69">
        <f t="shared" si="17"/>
        <v>0</v>
      </c>
      <c r="T47" s="69">
        <f t="shared" si="17"/>
        <v>0</v>
      </c>
      <c r="U47" s="69">
        <f t="shared" si="17"/>
        <v>0</v>
      </c>
      <c r="V47" s="69">
        <f t="shared" si="17"/>
        <v>0</v>
      </c>
      <c r="W47" s="69">
        <f t="shared" si="17"/>
        <v>0</v>
      </c>
      <c r="X47" s="58">
        <f t="shared" si="1"/>
        <v>1697445.0084033615</v>
      </c>
      <c r="Y47" s="60"/>
      <c r="Z47" s="60"/>
      <c r="AA47" s="95"/>
      <c r="AB47" s="62"/>
      <c r="AC47" s="89"/>
      <c r="AD47" s="81"/>
      <c r="AE47" s="13"/>
    </row>
    <row r="48" spans="1:257" s="96" customFormat="1" ht="37.5" customHeight="1" thickBot="1" x14ac:dyDescent="0.25">
      <c r="A48" s="48">
        <v>20</v>
      </c>
      <c r="B48" s="97"/>
      <c r="C48" s="98"/>
      <c r="D48" s="67" t="s">
        <v>75</v>
      </c>
      <c r="E48" s="47"/>
      <c r="F48" s="99">
        <f t="shared" ref="F48:L48" si="18">F30+F32+F34+F41+F47</f>
        <v>2244959.56</v>
      </c>
      <c r="G48" s="99">
        <f t="shared" si="18"/>
        <v>0</v>
      </c>
      <c r="H48" s="99">
        <f t="shared" si="18"/>
        <v>0</v>
      </c>
      <c r="I48" s="99">
        <f t="shared" si="18"/>
        <v>201000</v>
      </c>
      <c r="J48" s="99">
        <f t="shared" si="18"/>
        <v>1245000</v>
      </c>
      <c r="K48" s="99">
        <f t="shared" si="18"/>
        <v>69000</v>
      </c>
      <c r="L48" s="99">
        <f t="shared" si="18"/>
        <v>132000</v>
      </c>
      <c r="M48" s="99"/>
      <c r="N48" s="99">
        <f t="shared" ref="N48:X48" si="19">N30+N32+N34+N41+N47</f>
        <v>18000</v>
      </c>
      <c r="O48" s="69">
        <f t="shared" si="19"/>
        <v>2150386.1848739497</v>
      </c>
      <c r="P48" s="69">
        <f t="shared" si="19"/>
        <v>0</v>
      </c>
      <c r="Q48" s="69">
        <f t="shared" si="19"/>
        <v>0</v>
      </c>
      <c r="R48" s="69">
        <f t="shared" si="19"/>
        <v>168907.56302521008</v>
      </c>
      <c r="S48" s="69">
        <f t="shared" si="19"/>
        <v>1126243.157813584</v>
      </c>
      <c r="T48" s="69">
        <f t="shared" si="19"/>
        <v>63302.752293577978</v>
      </c>
      <c r="U48" s="69">
        <f t="shared" si="19"/>
        <v>120252.8717909182</v>
      </c>
      <c r="V48" s="69">
        <f t="shared" si="19"/>
        <v>11926.605504587154</v>
      </c>
      <c r="W48" s="69">
        <f t="shared" si="19"/>
        <v>15897.001002235756</v>
      </c>
      <c r="X48" s="69">
        <f t="shared" si="19"/>
        <v>3656916.1363040628</v>
      </c>
      <c r="Y48" s="60"/>
      <c r="Z48" s="100"/>
      <c r="AA48" s="101"/>
      <c r="AB48" s="102"/>
      <c r="AC48" s="103"/>
      <c r="AD48" s="104"/>
      <c r="AE48" s="13"/>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1:32" ht="15.75" x14ac:dyDescent="0.2">
      <c r="A49" s="105"/>
      <c r="B49" s="105"/>
      <c r="C49" s="105"/>
      <c r="D49" s="106"/>
      <c r="E49" s="107"/>
      <c r="F49" s="108"/>
      <c r="G49" s="108"/>
      <c r="H49" s="108"/>
      <c r="I49" s="109"/>
      <c r="J49" s="109"/>
      <c r="K49" s="105"/>
      <c r="L49" s="105"/>
      <c r="M49" s="340"/>
      <c r="N49" s="105"/>
      <c r="O49" s="109"/>
      <c r="P49" s="109"/>
      <c r="Q49" s="109"/>
      <c r="R49" s="105"/>
      <c r="S49" s="105"/>
      <c r="T49" s="105"/>
      <c r="U49" s="105"/>
      <c r="V49" s="340"/>
      <c r="W49" s="105"/>
      <c r="X49" s="109"/>
      <c r="Y49" s="109"/>
      <c r="Z49" s="109"/>
      <c r="AA49" s="109"/>
      <c r="AB49" s="109"/>
      <c r="AC49" s="109"/>
      <c r="AD49" s="109"/>
      <c r="AE49" s="13"/>
    </row>
    <row r="50" spans="1:32" ht="15.75" x14ac:dyDescent="0.25">
      <c r="A50" s="105"/>
      <c r="B50" s="105"/>
      <c r="C50" s="355" t="s">
        <v>368</v>
      </c>
      <c r="D50" s="355"/>
      <c r="E50" s="107"/>
      <c r="F50" s="108"/>
      <c r="G50" s="108"/>
      <c r="H50" s="108"/>
      <c r="I50" s="109"/>
      <c r="J50" s="109"/>
      <c r="K50" s="105"/>
      <c r="L50" s="105"/>
      <c r="M50" s="340"/>
      <c r="N50" s="105"/>
      <c r="O50" s="109"/>
      <c r="P50" s="109"/>
      <c r="U50" s="110"/>
      <c r="V50" s="341"/>
      <c r="AA50" s="109"/>
      <c r="AB50" s="355"/>
      <c r="AC50" s="355"/>
      <c r="AD50" s="109"/>
      <c r="AE50" s="109"/>
      <c r="AF50" s="111"/>
    </row>
    <row r="51" spans="1:32" ht="16.5" customHeight="1" x14ac:dyDescent="0.25">
      <c r="A51" s="354" t="s">
        <v>400</v>
      </c>
      <c r="B51" s="354"/>
      <c r="C51" s="354"/>
      <c r="D51" s="354"/>
      <c r="E51" s="354"/>
      <c r="F51" s="108"/>
      <c r="G51" s="108"/>
      <c r="H51" s="108"/>
      <c r="I51" s="109"/>
      <c r="J51" s="109"/>
      <c r="K51" s="105"/>
      <c r="L51" s="105"/>
      <c r="M51" s="340"/>
      <c r="N51" s="105"/>
      <c r="O51" s="109"/>
      <c r="P51" s="109"/>
      <c r="U51" s="110"/>
      <c r="V51" s="341"/>
      <c r="AA51" s="353"/>
      <c r="AB51" s="353"/>
      <c r="AC51" s="353"/>
      <c r="AD51" s="353"/>
      <c r="AE51" s="353"/>
      <c r="AF51" s="112"/>
    </row>
    <row r="52" spans="1:32" ht="16.5" customHeight="1" x14ac:dyDescent="0.25">
      <c r="A52" s="273"/>
      <c r="B52" s="273"/>
      <c r="C52" s="273"/>
      <c r="D52" s="273"/>
      <c r="E52" s="273"/>
      <c r="F52" s="108"/>
      <c r="G52" s="108"/>
      <c r="H52" s="108"/>
      <c r="I52" s="109"/>
      <c r="J52" s="109"/>
      <c r="K52" s="272"/>
      <c r="L52" s="272"/>
      <c r="M52" s="340"/>
      <c r="N52" s="272"/>
      <c r="O52" s="109"/>
      <c r="P52" s="109"/>
      <c r="R52" s="276"/>
      <c r="S52" s="276"/>
      <c r="T52" s="276"/>
      <c r="U52" s="275"/>
      <c r="V52" s="341"/>
      <c r="W52" s="276"/>
      <c r="AA52" s="274"/>
      <c r="AB52" s="274"/>
      <c r="AC52" s="274"/>
      <c r="AD52" s="274"/>
      <c r="AE52" s="274"/>
      <c r="AF52" s="277"/>
    </row>
    <row r="53" spans="1:32" ht="16.5" customHeight="1" x14ac:dyDescent="0.25">
      <c r="A53" s="273"/>
      <c r="B53" s="273"/>
      <c r="C53" s="273"/>
      <c r="D53" s="273"/>
      <c r="E53" s="273"/>
      <c r="F53" s="108"/>
      <c r="G53" s="108"/>
      <c r="H53" s="108"/>
      <c r="I53" s="109"/>
      <c r="J53" s="109"/>
      <c r="K53" s="272"/>
      <c r="L53" s="272"/>
      <c r="M53" s="340"/>
      <c r="N53" s="272"/>
      <c r="O53" s="109"/>
      <c r="P53" s="109"/>
      <c r="R53" s="276"/>
      <c r="S53" s="276"/>
      <c r="T53" s="276"/>
      <c r="U53" s="275"/>
      <c r="V53" s="341"/>
      <c r="W53" s="276"/>
      <c r="AA53" s="274"/>
      <c r="AB53" s="274"/>
      <c r="AC53" s="274"/>
      <c r="AD53" s="274"/>
      <c r="AE53" s="274"/>
      <c r="AF53" s="277"/>
    </row>
    <row r="54" spans="1:32" ht="16.5" customHeight="1" x14ac:dyDescent="0.25">
      <c r="A54" s="307"/>
      <c r="B54" s="307"/>
      <c r="C54" s="307"/>
      <c r="D54" s="307"/>
      <c r="E54" s="307"/>
      <c r="F54" s="108"/>
      <c r="G54" s="108"/>
      <c r="H54" s="108"/>
      <c r="I54" s="109"/>
      <c r="J54" s="109"/>
      <c r="K54" s="308"/>
      <c r="L54" s="308"/>
      <c r="M54" s="340"/>
      <c r="N54" s="308"/>
      <c r="O54" s="109"/>
      <c r="P54" s="109"/>
      <c r="R54" s="305"/>
      <c r="S54" s="305"/>
      <c r="T54" s="305"/>
      <c r="U54" s="309"/>
      <c r="V54" s="341"/>
      <c r="W54" s="305"/>
      <c r="AA54" s="306"/>
      <c r="AB54" s="306"/>
      <c r="AC54" s="306"/>
      <c r="AD54" s="306"/>
      <c r="AE54" s="306"/>
      <c r="AF54" s="310"/>
    </row>
    <row r="55" spans="1:32" ht="16.5" customHeight="1" x14ac:dyDescent="0.25">
      <c r="A55" s="307"/>
      <c r="B55" s="307"/>
      <c r="C55" s="307"/>
      <c r="D55" s="307"/>
      <c r="E55" s="307"/>
      <c r="F55" s="108"/>
      <c r="G55" s="108"/>
      <c r="H55" s="108"/>
      <c r="I55" s="109"/>
      <c r="J55" s="109"/>
      <c r="K55" s="308"/>
      <c r="L55" s="308"/>
      <c r="M55" s="340"/>
      <c r="N55" s="308"/>
      <c r="O55" s="109"/>
      <c r="P55" s="109"/>
      <c r="R55" s="305"/>
      <c r="S55" s="305"/>
      <c r="T55" s="305"/>
      <c r="U55" s="309"/>
      <c r="V55" s="341"/>
      <c r="W55" s="305"/>
      <c r="AA55" s="306"/>
      <c r="AB55" s="306"/>
      <c r="AC55" s="306"/>
      <c r="AD55" s="306"/>
      <c r="AE55" s="306"/>
      <c r="AF55" s="310"/>
    </row>
    <row r="56" spans="1:32" ht="16.5" customHeight="1" x14ac:dyDescent="0.25">
      <c r="A56" s="307"/>
      <c r="B56" s="307"/>
      <c r="C56" s="307"/>
      <c r="D56" s="307"/>
      <c r="E56" s="307"/>
      <c r="F56" s="108"/>
      <c r="G56" s="108"/>
      <c r="H56" s="108"/>
      <c r="I56" s="109"/>
      <c r="J56" s="109"/>
      <c r="K56" s="308"/>
      <c r="L56" s="308"/>
      <c r="M56" s="340"/>
      <c r="N56" s="308"/>
      <c r="O56" s="109"/>
      <c r="P56" s="109"/>
      <c r="R56" s="305"/>
      <c r="S56" s="305"/>
      <c r="T56" s="305"/>
      <c r="U56" s="309"/>
      <c r="V56" s="341"/>
      <c r="W56" s="305"/>
      <c r="AA56" s="306"/>
      <c r="AB56" s="306"/>
      <c r="AC56" s="306"/>
      <c r="AD56" s="306"/>
      <c r="AE56" s="306"/>
      <c r="AF56" s="310"/>
    </row>
    <row r="57" spans="1:32" ht="16.5" customHeight="1" x14ac:dyDescent="0.25">
      <c r="A57" s="273"/>
      <c r="B57" s="273"/>
      <c r="C57" s="273"/>
      <c r="D57" s="273"/>
      <c r="E57" s="273"/>
      <c r="F57" s="108"/>
      <c r="G57" s="108"/>
      <c r="H57" s="108"/>
      <c r="I57" s="109"/>
      <c r="J57" s="109"/>
      <c r="K57" s="272"/>
      <c r="L57" s="272"/>
      <c r="M57" s="340"/>
      <c r="N57" s="272"/>
      <c r="O57" s="109"/>
      <c r="P57" s="109"/>
      <c r="R57" s="276"/>
      <c r="S57" s="276"/>
      <c r="T57" s="276"/>
      <c r="U57" s="275"/>
      <c r="V57" s="341"/>
      <c r="W57" s="276"/>
      <c r="AA57" s="274"/>
      <c r="AB57" s="274"/>
      <c r="AC57" s="274"/>
      <c r="AD57" s="274"/>
      <c r="AE57" s="274"/>
      <c r="AF57" s="277"/>
    </row>
    <row r="58" spans="1:32" ht="16.5" customHeight="1" x14ac:dyDescent="0.25">
      <c r="A58" s="299"/>
      <c r="B58" s="299"/>
      <c r="C58" s="299"/>
      <c r="D58" s="299"/>
      <c r="E58" s="299"/>
      <c r="F58" s="108"/>
      <c r="G58" s="108"/>
      <c r="H58" s="108"/>
      <c r="I58" s="109"/>
      <c r="J58" s="109"/>
      <c r="K58" s="298"/>
      <c r="L58" s="298"/>
      <c r="M58" s="340"/>
      <c r="N58" s="298"/>
      <c r="O58" s="109"/>
      <c r="P58" s="109"/>
      <c r="R58" s="297"/>
      <c r="S58" s="297"/>
      <c r="T58" s="297"/>
      <c r="U58" s="301"/>
      <c r="V58" s="341"/>
      <c r="W58" s="297"/>
      <c r="AA58" s="300"/>
      <c r="AB58" s="300"/>
      <c r="AC58" s="300"/>
      <c r="AD58" s="300"/>
      <c r="AE58" s="300"/>
      <c r="AF58" s="302"/>
    </row>
    <row r="59" spans="1:32" ht="16.5" customHeight="1" x14ac:dyDescent="0.25">
      <c r="A59" s="273"/>
      <c r="B59" s="273"/>
      <c r="C59" s="273"/>
      <c r="D59" s="273"/>
      <c r="E59" s="273"/>
      <c r="F59" s="108"/>
      <c r="G59" s="108"/>
      <c r="H59" s="108"/>
      <c r="I59" s="109"/>
      <c r="J59" s="109"/>
      <c r="K59" s="272"/>
      <c r="L59" s="272"/>
      <c r="M59" s="340"/>
      <c r="N59" s="272"/>
      <c r="O59" s="109"/>
      <c r="P59" s="109"/>
      <c r="R59" s="276"/>
      <c r="S59" s="276"/>
      <c r="T59" s="276"/>
      <c r="U59" s="275"/>
      <c r="V59" s="341"/>
      <c r="W59" s="276"/>
      <c r="AA59" s="274"/>
      <c r="AB59" s="274"/>
      <c r="AC59" s="274"/>
      <c r="AD59" s="274"/>
      <c r="AE59" s="274"/>
      <c r="AF59" s="277"/>
    </row>
    <row r="60" spans="1:32" ht="16.5" customHeight="1" x14ac:dyDescent="0.25">
      <c r="A60" s="273"/>
      <c r="B60" s="273"/>
      <c r="C60" s="273"/>
      <c r="D60" s="273"/>
      <c r="E60" s="273"/>
      <c r="F60" s="108"/>
      <c r="G60" s="108"/>
      <c r="H60" s="108"/>
      <c r="I60" s="109"/>
      <c r="J60" s="109"/>
      <c r="K60" s="272"/>
      <c r="L60" s="272"/>
      <c r="M60" s="340"/>
      <c r="N60" s="272"/>
      <c r="O60" s="109"/>
      <c r="P60" s="109"/>
      <c r="R60" s="276"/>
      <c r="S60" s="276"/>
      <c r="T60" s="276"/>
      <c r="U60" s="275"/>
      <c r="V60" s="341"/>
      <c r="W60" s="276"/>
      <c r="AA60" s="274"/>
      <c r="AB60" s="274"/>
      <c r="AC60" s="274"/>
      <c r="AD60" s="274"/>
      <c r="AE60" s="274"/>
      <c r="AF60" s="277"/>
    </row>
    <row r="61" spans="1:32" ht="16.5" customHeight="1" x14ac:dyDescent="0.25">
      <c r="A61" s="273"/>
      <c r="B61" s="273"/>
      <c r="C61" s="273"/>
      <c r="D61" s="273"/>
      <c r="E61" s="273"/>
      <c r="F61" s="108"/>
      <c r="G61" s="108"/>
      <c r="H61" s="108"/>
      <c r="I61" s="109"/>
      <c r="J61" s="109"/>
      <c r="K61" s="272"/>
      <c r="L61" s="272"/>
      <c r="M61" s="340"/>
      <c r="N61" s="272"/>
      <c r="O61" s="109"/>
      <c r="P61" s="109"/>
      <c r="R61" s="276"/>
      <c r="S61" s="276"/>
      <c r="T61" s="276"/>
      <c r="U61" s="275"/>
      <c r="V61" s="341"/>
      <c r="W61" s="276"/>
      <c r="AA61" s="274"/>
      <c r="AB61" s="274"/>
      <c r="AC61" s="274"/>
      <c r="AD61" s="274"/>
      <c r="AE61" s="274"/>
      <c r="AF61" s="277"/>
    </row>
    <row r="62" spans="1:32" ht="16.5" customHeight="1" x14ac:dyDescent="0.25">
      <c r="A62" s="273"/>
      <c r="B62" s="273"/>
      <c r="C62" s="357" t="s">
        <v>379</v>
      </c>
      <c r="D62" s="357"/>
      <c r="E62" s="357"/>
      <c r="F62" s="357"/>
      <c r="G62" s="108"/>
      <c r="H62" s="108"/>
      <c r="I62" s="109"/>
      <c r="J62" s="109"/>
      <c r="K62" s="272"/>
      <c r="L62" s="272"/>
      <c r="M62" s="340"/>
      <c r="N62" s="272"/>
      <c r="O62" s="109"/>
      <c r="P62" s="109"/>
      <c r="R62" s="276"/>
      <c r="S62" s="276"/>
      <c r="T62" s="276"/>
      <c r="U62" s="275"/>
      <c r="V62" s="341"/>
      <c r="W62" s="276"/>
      <c r="AA62" s="274"/>
      <c r="AB62" s="274"/>
      <c r="AC62" s="274"/>
      <c r="AD62" s="274"/>
      <c r="AE62" s="274"/>
      <c r="AF62" s="277"/>
    </row>
    <row r="63" spans="1:32" ht="16.5" customHeight="1" x14ac:dyDescent="0.25">
      <c r="A63" s="273"/>
      <c r="B63" s="273"/>
      <c r="C63" s="355" t="s">
        <v>410</v>
      </c>
      <c r="D63" s="355"/>
      <c r="E63" s="355"/>
      <c r="F63" s="355"/>
      <c r="G63" s="108"/>
      <c r="H63" s="108"/>
      <c r="I63" s="109"/>
      <c r="J63" s="109"/>
      <c r="K63" s="272"/>
      <c r="L63" s="272"/>
      <c r="M63" s="340"/>
      <c r="N63" s="272"/>
      <c r="O63" s="109"/>
      <c r="P63" s="109"/>
      <c r="R63" s="276"/>
      <c r="S63" s="276"/>
      <c r="T63" s="276"/>
      <c r="U63" s="275"/>
      <c r="V63" s="341"/>
      <c r="W63" s="276"/>
      <c r="AA63" s="274"/>
      <c r="AB63" s="274"/>
      <c r="AC63" s="274"/>
      <c r="AD63" s="274"/>
      <c r="AE63" s="274"/>
      <c r="AF63" s="277"/>
    </row>
    <row r="64" spans="1:32" ht="16.5" customHeight="1" x14ac:dyDescent="0.25">
      <c r="A64" s="273"/>
      <c r="B64" s="273"/>
      <c r="C64" s="276"/>
      <c r="D64" s="12"/>
      <c r="F64" s="6"/>
      <c r="G64" s="108"/>
      <c r="H64" s="108"/>
      <c r="I64" s="109"/>
      <c r="J64" s="109"/>
      <c r="K64" s="272"/>
      <c r="L64" s="272"/>
      <c r="M64" s="340"/>
      <c r="N64" s="272"/>
      <c r="O64" s="109"/>
      <c r="P64" s="109"/>
      <c r="R64" s="276"/>
      <c r="S64" s="276"/>
      <c r="T64" s="276"/>
      <c r="U64" s="275"/>
      <c r="V64" s="341"/>
      <c r="W64" s="276"/>
      <c r="AA64" s="274"/>
      <c r="AB64" s="274"/>
      <c r="AC64" s="274"/>
      <c r="AD64" s="274"/>
      <c r="AE64" s="274"/>
      <c r="AF64" s="277"/>
    </row>
    <row r="65" spans="1:32" ht="16.5" customHeight="1" x14ac:dyDescent="0.25">
      <c r="A65" s="307"/>
      <c r="B65" s="307"/>
      <c r="C65" s="305"/>
      <c r="D65" s="12"/>
      <c r="F65" s="6"/>
      <c r="G65" s="108"/>
      <c r="H65" s="108"/>
      <c r="I65" s="109"/>
      <c r="J65" s="109"/>
      <c r="K65" s="308"/>
      <c r="L65" s="308"/>
      <c r="M65" s="340"/>
      <c r="N65" s="308"/>
      <c r="O65" s="109"/>
      <c r="P65" s="109"/>
      <c r="R65" s="305"/>
      <c r="S65" s="305"/>
      <c r="T65" s="305"/>
      <c r="U65" s="309"/>
      <c r="V65" s="341"/>
      <c r="W65" s="305"/>
      <c r="AA65" s="306"/>
      <c r="AB65" s="306"/>
      <c r="AC65" s="306"/>
      <c r="AD65" s="306"/>
      <c r="AE65" s="306"/>
      <c r="AF65" s="310"/>
    </row>
    <row r="66" spans="1:32" ht="16.5" customHeight="1" x14ac:dyDescent="0.25">
      <c r="A66" s="307"/>
      <c r="B66" s="307"/>
      <c r="C66" s="305"/>
      <c r="D66" s="12"/>
      <c r="F66" s="6"/>
      <c r="G66" s="108"/>
      <c r="H66" s="108"/>
      <c r="I66" s="109"/>
      <c r="J66" s="109"/>
      <c r="K66" s="308"/>
      <c r="L66" s="308"/>
      <c r="M66" s="340"/>
      <c r="N66" s="308"/>
      <c r="O66" s="109"/>
      <c r="P66" s="109"/>
      <c r="R66" s="305"/>
      <c r="S66" s="305"/>
      <c r="T66" s="305"/>
      <c r="U66" s="309"/>
      <c r="V66" s="341"/>
      <c r="W66" s="305"/>
      <c r="AA66" s="306"/>
      <c r="AB66" s="306"/>
      <c r="AC66" s="306"/>
      <c r="AD66" s="306"/>
      <c r="AE66" s="306"/>
      <c r="AF66" s="310"/>
    </row>
    <row r="67" spans="1:32" ht="16.5" customHeight="1" x14ac:dyDescent="0.25">
      <c r="A67" s="307"/>
      <c r="B67" s="307"/>
      <c r="C67" s="305"/>
      <c r="D67" s="12"/>
      <c r="F67" s="6"/>
      <c r="G67" s="108"/>
      <c r="H67" s="108"/>
      <c r="I67" s="109"/>
      <c r="J67" s="109"/>
      <c r="K67" s="308"/>
      <c r="L67" s="308"/>
      <c r="M67" s="340"/>
      <c r="N67" s="308"/>
      <c r="O67" s="109"/>
      <c r="P67" s="109"/>
      <c r="R67" s="305"/>
      <c r="S67" s="305"/>
      <c r="T67" s="305"/>
      <c r="U67" s="309"/>
      <c r="V67" s="341"/>
      <c r="W67" s="305"/>
      <c r="AA67" s="306"/>
      <c r="AB67" s="306"/>
      <c r="AC67" s="306"/>
      <c r="AD67" s="306"/>
      <c r="AE67" s="306"/>
      <c r="AF67" s="310"/>
    </row>
    <row r="68" spans="1:32" ht="16.5" customHeight="1" x14ac:dyDescent="0.25">
      <c r="A68" s="273"/>
      <c r="B68" s="273"/>
      <c r="C68" s="276"/>
      <c r="D68" s="12"/>
      <c r="F68" s="6"/>
      <c r="G68" s="108"/>
      <c r="H68" s="108"/>
      <c r="I68" s="109"/>
      <c r="J68" s="109"/>
      <c r="K68" s="272"/>
      <c r="L68" s="272"/>
      <c r="M68" s="340"/>
      <c r="N68" s="272"/>
      <c r="O68" s="109"/>
      <c r="P68" s="109"/>
      <c r="R68" s="276"/>
      <c r="S68" s="276"/>
      <c r="T68" s="276"/>
      <c r="U68" s="275"/>
      <c r="V68" s="341"/>
      <c r="W68" s="276"/>
      <c r="AA68" s="274"/>
      <c r="AB68" s="274"/>
      <c r="AC68" s="274"/>
      <c r="AD68" s="274"/>
      <c r="AE68" s="274"/>
      <c r="AF68" s="277"/>
    </row>
    <row r="69" spans="1:32" ht="16.5" customHeight="1" x14ac:dyDescent="0.25">
      <c r="A69" s="273"/>
      <c r="B69" s="273"/>
      <c r="C69" s="276"/>
      <c r="D69" s="12"/>
      <c r="F69" s="6"/>
      <c r="G69" s="108"/>
      <c r="H69" s="108"/>
      <c r="I69" s="109"/>
      <c r="J69" s="109"/>
      <c r="K69" s="272"/>
      <c r="L69" s="272"/>
      <c r="M69" s="340"/>
      <c r="N69" s="272"/>
      <c r="O69" s="109"/>
      <c r="P69" s="109"/>
      <c r="R69" s="276"/>
      <c r="S69" s="276"/>
      <c r="T69" s="276"/>
      <c r="U69" s="275"/>
      <c r="V69" s="341"/>
      <c r="W69" s="276"/>
      <c r="AA69" s="274"/>
      <c r="AB69" s="274"/>
      <c r="AC69" s="274"/>
      <c r="AD69" s="274"/>
      <c r="AE69" s="274"/>
      <c r="AF69" s="277"/>
    </row>
    <row r="70" spans="1:32" ht="16.5" customHeight="1" x14ac:dyDescent="0.25">
      <c r="A70" s="299"/>
      <c r="B70" s="299"/>
      <c r="C70" s="297"/>
      <c r="D70" s="12"/>
      <c r="F70" s="6"/>
      <c r="G70" s="108"/>
      <c r="H70" s="108"/>
      <c r="I70" s="109"/>
      <c r="J70" s="109"/>
      <c r="K70" s="298"/>
      <c r="L70" s="298"/>
      <c r="M70" s="340"/>
      <c r="N70" s="298"/>
      <c r="O70" s="109"/>
      <c r="P70" s="109"/>
      <c r="R70" s="297"/>
      <c r="S70" s="297"/>
      <c r="T70" s="297"/>
      <c r="U70" s="301"/>
      <c r="V70" s="341"/>
      <c r="W70" s="297"/>
      <c r="AA70" s="300"/>
      <c r="AB70" s="300"/>
      <c r="AC70" s="300"/>
      <c r="AD70" s="300"/>
      <c r="AE70" s="300"/>
      <c r="AF70" s="302"/>
    </row>
    <row r="71" spans="1:32" ht="16.5" customHeight="1" x14ac:dyDescent="0.25">
      <c r="A71" s="273"/>
      <c r="B71" s="273"/>
      <c r="C71" s="276"/>
      <c r="D71" s="12"/>
      <c r="F71" s="6"/>
      <c r="G71" s="108"/>
      <c r="H71" s="108"/>
      <c r="I71" s="109"/>
      <c r="J71" s="109"/>
      <c r="K71" s="272"/>
      <c r="L71" s="272"/>
      <c r="M71" s="340"/>
      <c r="N71" s="272"/>
      <c r="O71" s="109"/>
      <c r="P71" s="109"/>
      <c r="R71" s="276"/>
      <c r="S71" s="276"/>
      <c r="T71" s="276"/>
      <c r="U71" s="275"/>
      <c r="V71" s="341"/>
      <c r="W71" s="276"/>
      <c r="AA71" s="274"/>
      <c r="AB71" s="274"/>
      <c r="AC71" s="274"/>
      <c r="AD71" s="274"/>
      <c r="AE71" s="274"/>
      <c r="AF71" s="277"/>
    </row>
    <row r="72" spans="1:32" ht="16.5" customHeight="1" x14ac:dyDescent="0.25">
      <c r="A72" s="273"/>
      <c r="B72" s="273"/>
      <c r="C72" s="276"/>
      <c r="D72" s="12"/>
      <c r="F72" s="6"/>
      <c r="G72" s="108"/>
      <c r="H72" s="108"/>
      <c r="I72" s="109"/>
      <c r="J72" s="109"/>
      <c r="K72" s="272"/>
      <c r="L72" s="272"/>
      <c r="M72" s="340"/>
      <c r="N72" s="272"/>
      <c r="O72" s="109"/>
      <c r="P72" s="109"/>
      <c r="R72" s="276"/>
      <c r="S72" s="276"/>
      <c r="T72" s="276"/>
      <c r="U72" s="275"/>
      <c r="V72" s="341"/>
      <c r="W72" s="276"/>
      <c r="AA72" s="274"/>
      <c r="AB72" s="274"/>
      <c r="AC72" s="274"/>
      <c r="AD72" s="274"/>
      <c r="AE72" s="274"/>
      <c r="AF72" s="277"/>
    </row>
    <row r="73" spans="1:32" ht="16.5" customHeight="1" x14ac:dyDescent="0.25">
      <c r="A73" s="273"/>
      <c r="B73" s="273"/>
      <c r="C73" s="356" t="s">
        <v>290</v>
      </c>
      <c r="D73" s="356"/>
      <c r="E73" s="109"/>
      <c r="F73" s="109"/>
      <c r="G73" s="108"/>
      <c r="H73" s="108"/>
      <c r="I73" s="109"/>
      <c r="J73" s="109"/>
      <c r="K73" s="272"/>
      <c r="L73" s="272"/>
      <c r="M73" s="340"/>
      <c r="N73" s="272"/>
      <c r="O73" s="109"/>
      <c r="P73" s="109"/>
      <c r="R73" s="276"/>
      <c r="S73" s="276"/>
      <c r="T73" s="276"/>
      <c r="U73" s="275"/>
      <c r="V73" s="341"/>
      <c r="W73" s="276"/>
      <c r="AA73" s="274"/>
      <c r="AB73" s="274"/>
      <c r="AC73" s="274"/>
      <c r="AD73" s="274"/>
      <c r="AE73" s="274"/>
      <c r="AF73" s="277"/>
    </row>
    <row r="74" spans="1:32" ht="16.5" customHeight="1" x14ac:dyDescent="0.25">
      <c r="A74" s="315"/>
      <c r="B74" s="315"/>
      <c r="C74" s="316"/>
      <c r="D74" s="316" t="s">
        <v>387</v>
      </c>
      <c r="E74" s="109"/>
      <c r="F74" s="109"/>
      <c r="G74" s="108"/>
      <c r="H74" s="108"/>
      <c r="I74" s="109"/>
      <c r="J74" s="109"/>
      <c r="K74" s="312"/>
      <c r="L74" s="312"/>
      <c r="M74" s="340"/>
      <c r="N74" s="312"/>
      <c r="O74" s="109"/>
      <c r="P74" s="109"/>
      <c r="R74" s="313"/>
      <c r="S74" s="313"/>
      <c r="T74" s="313"/>
      <c r="U74" s="316"/>
      <c r="V74" s="341"/>
      <c r="W74" s="313"/>
      <c r="AA74" s="314"/>
      <c r="AB74" s="314"/>
      <c r="AC74" s="314"/>
      <c r="AD74" s="314"/>
      <c r="AE74" s="314"/>
      <c r="AF74" s="319"/>
    </row>
    <row r="75" spans="1:32" ht="16.5" customHeight="1" x14ac:dyDescent="0.25">
      <c r="A75" s="273"/>
      <c r="B75" s="273"/>
      <c r="C75" s="273"/>
      <c r="D75" s="273"/>
      <c r="E75" s="273"/>
      <c r="F75" s="108"/>
      <c r="G75" s="108"/>
      <c r="H75" s="108"/>
      <c r="I75" s="109"/>
      <c r="J75" s="109"/>
      <c r="K75" s="272"/>
      <c r="L75" s="272"/>
      <c r="M75" s="340"/>
      <c r="N75" s="272"/>
      <c r="O75" s="109"/>
      <c r="P75" s="109"/>
      <c r="R75" s="276"/>
      <c r="S75" s="276"/>
      <c r="T75" s="276"/>
      <c r="U75" s="275"/>
      <c r="V75" s="341"/>
      <c r="W75" s="276"/>
      <c r="AA75" s="274"/>
      <c r="AB75" s="274"/>
      <c r="AC75" s="274"/>
      <c r="AD75" s="274"/>
      <c r="AE75" s="274"/>
      <c r="AF75" s="277"/>
    </row>
    <row r="76" spans="1:32" ht="16.5" customHeight="1" x14ac:dyDescent="0.25">
      <c r="A76" s="273"/>
      <c r="B76" s="273"/>
      <c r="C76" s="273"/>
      <c r="D76" s="273"/>
      <c r="E76" s="273"/>
      <c r="F76" s="108"/>
      <c r="G76" s="108"/>
      <c r="H76" s="108"/>
      <c r="I76" s="109"/>
      <c r="J76" s="109"/>
      <c r="K76" s="272"/>
      <c r="L76" s="272"/>
      <c r="M76" s="340"/>
      <c r="N76" s="272"/>
      <c r="O76" s="109"/>
      <c r="P76" s="109"/>
      <c r="R76" s="276"/>
      <c r="S76" s="276"/>
      <c r="T76" s="276"/>
      <c r="U76" s="275"/>
      <c r="V76" s="341"/>
      <c r="W76" s="276"/>
      <c r="AA76" s="274"/>
      <c r="AB76" s="274"/>
      <c r="AC76" s="274"/>
      <c r="AD76" s="274"/>
      <c r="AE76" s="274"/>
      <c r="AF76" s="277"/>
    </row>
    <row r="77" spans="1:32" ht="16.5" customHeight="1" x14ac:dyDescent="0.25">
      <c r="A77" s="273"/>
      <c r="B77" s="273"/>
      <c r="C77" s="273"/>
      <c r="D77" s="273"/>
      <c r="E77" s="273"/>
      <c r="F77" s="108"/>
      <c r="G77" s="108"/>
      <c r="H77" s="108"/>
      <c r="I77" s="109"/>
      <c r="J77" s="109"/>
      <c r="K77" s="272"/>
      <c r="L77" s="272"/>
      <c r="M77" s="340"/>
      <c r="N77" s="272"/>
      <c r="O77" s="109"/>
      <c r="P77" s="109"/>
      <c r="R77" s="276"/>
      <c r="S77" s="276"/>
      <c r="T77" s="276"/>
      <c r="U77" s="275"/>
      <c r="V77" s="341"/>
      <c r="W77" s="276"/>
      <c r="AA77" s="274"/>
      <c r="AB77" s="274"/>
      <c r="AC77" s="274"/>
      <c r="AD77" s="274"/>
      <c r="AE77" s="274"/>
      <c r="AF77" s="277"/>
    </row>
    <row r="78" spans="1:32" ht="16.5" customHeight="1" x14ac:dyDescent="0.25">
      <c r="A78" s="273"/>
      <c r="B78" s="273"/>
      <c r="C78" s="273"/>
      <c r="D78" s="273"/>
      <c r="E78" s="273"/>
      <c r="F78" s="108"/>
      <c r="G78" s="108"/>
      <c r="H78" s="108"/>
      <c r="I78" s="109"/>
      <c r="J78" s="109"/>
      <c r="K78" s="272"/>
      <c r="L78" s="272"/>
      <c r="M78" s="340"/>
      <c r="N78" s="272"/>
      <c r="O78" s="109"/>
      <c r="P78" s="109"/>
      <c r="R78" s="276"/>
      <c r="S78" s="276"/>
      <c r="T78" s="276"/>
      <c r="U78" s="275"/>
      <c r="V78" s="341"/>
      <c r="W78" s="276"/>
      <c r="AA78" s="274"/>
      <c r="AB78" s="274"/>
      <c r="AC78" s="274"/>
      <c r="AD78" s="274"/>
      <c r="AE78" s="274"/>
      <c r="AF78" s="277"/>
    </row>
    <row r="79" spans="1:32" ht="16.5" customHeight="1" x14ac:dyDescent="0.25">
      <c r="A79" s="273"/>
      <c r="B79" s="273"/>
      <c r="C79" s="273"/>
      <c r="D79" s="273"/>
      <c r="E79" s="273"/>
      <c r="F79" s="108"/>
      <c r="G79" s="108"/>
      <c r="H79" s="108"/>
      <c r="I79" s="109"/>
      <c r="J79" s="109"/>
      <c r="K79" s="272"/>
      <c r="L79" s="272"/>
      <c r="M79" s="340"/>
      <c r="N79" s="272"/>
      <c r="O79" s="109"/>
      <c r="P79" s="109"/>
      <c r="R79" s="276"/>
      <c r="S79" s="276"/>
      <c r="T79" s="276"/>
      <c r="U79" s="275"/>
      <c r="V79" s="341"/>
      <c r="W79" s="276"/>
      <c r="AA79" s="274"/>
      <c r="AB79" s="274"/>
      <c r="AC79" s="274"/>
      <c r="AD79" s="274"/>
      <c r="AE79" s="274"/>
      <c r="AF79" s="277"/>
    </row>
    <row r="80" spans="1:32" ht="16.5" customHeight="1" x14ac:dyDescent="0.25">
      <c r="A80" s="273"/>
      <c r="B80" s="273"/>
      <c r="C80" s="273"/>
      <c r="D80" s="273"/>
      <c r="E80" s="273"/>
      <c r="F80" s="108"/>
      <c r="G80" s="108"/>
      <c r="H80" s="108"/>
      <c r="I80" s="109"/>
      <c r="J80" s="109"/>
      <c r="K80" s="272"/>
      <c r="L80" s="272"/>
      <c r="M80" s="340"/>
      <c r="N80" s="272"/>
      <c r="O80" s="109"/>
      <c r="P80" s="109"/>
      <c r="R80" s="276"/>
      <c r="S80" s="276"/>
      <c r="T80" s="276"/>
      <c r="U80" s="275"/>
      <c r="V80" s="341"/>
      <c r="W80" s="276"/>
      <c r="AA80" s="274"/>
      <c r="AB80" s="274"/>
      <c r="AC80" s="274"/>
      <c r="AD80" s="274"/>
      <c r="AE80" s="274"/>
      <c r="AF80" s="277"/>
    </row>
    <row r="81" spans="1:32" ht="16.5" customHeight="1" x14ac:dyDescent="0.25">
      <c r="A81" s="273"/>
      <c r="B81" s="273"/>
      <c r="C81" s="273"/>
      <c r="D81" s="273"/>
      <c r="E81" s="273"/>
      <c r="F81" s="108"/>
      <c r="G81" s="108"/>
      <c r="H81" s="108"/>
      <c r="I81" s="109"/>
      <c r="J81" s="109"/>
      <c r="K81" s="272"/>
      <c r="L81" s="272"/>
      <c r="M81" s="340"/>
      <c r="N81" s="272"/>
      <c r="O81" s="109"/>
      <c r="P81" s="109"/>
      <c r="R81" s="276"/>
      <c r="S81" s="276"/>
      <c r="T81" s="276"/>
      <c r="U81" s="275"/>
      <c r="V81" s="341"/>
      <c r="W81" s="276"/>
      <c r="AA81" s="274"/>
      <c r="AB81" s="274"/>
      <c r="AC81" s="274"/>
      <c r="AD81" s="274"/>
      <c r="AE81" s="274"/>
      <c r="AF81" s="277"/>
    </row>
    <row r="82" spans="1:32" ht="16.5" customHeight="1" x14ac:dyDescent="0.25">
      <c r="A82" s="273"/>
      <c r="B82" s="273"/>
      <c r="C82" s="273"/>
      <c r="D82" s="273"/>
      <c r="E82" s="273"/>
      <c r="F82" s="108"/>
      <c r="G82" s="108"/>
      <c r="H82" s="108"/>
      <c r="I82" s="109"/>
      <c r="J82" s="109"/>
      <c r="K82" s="272"/>
      <c r="L82" s="272"/>
      <c r="M82" s="340"/>
      <c r="N82" s="272"/>
      <c r="O82" s="109"/>
      <c r="P82" s="109"/>
      <c r="R82" s="276"/>
      <c r="S82" s="276"/>
      <c r="T82" s="276"/>
      <c r="U82" s="275"/>
      <c r="V82" s="341"/>
      <c r="W82" s="276"/>
      <c r="AA82" s="274"/>
      <c r="AB82" s="274"/>
      <c r="AC82" s="274"/>
      <c r="AD82" s="274"/>
      <c r="AE82" s="274"/>
      <c r="AF82" s="277"/>
    </row>
    <row r="83" spans="1:32" ht="16.5" customHeight="1" x14ac:dyDescent="0.25">
      <c r="A83" s="273"/>
      <c r="B83" s="273"/>
      <c r="C83" s="273"/>
      <c r="D83" s="273"/>
      <c r="E83" s="273"/>
      <c r="F83" s="108"/>
      <c r="G83" s="108"/>
      <c r="H83" s="108"/>
      <c r="I83" s="109"/>
      <c r="J83" s="109"/>
      <c r="K83" s="272"/>
      <c r="L83" s="272"/>
      <c r="M83" s="340"/>
      <c r="N83" s="272"/>
      <c r="O83" s="109"/>
      <c r="P83" s="109"/>
      <c r="R83" s="276"/>
      <c r="S83" s="276"/>
      <c r="T83" s="276"/>
      <c r="U83" s="275"/>
      <c r="V83" s="341"/>
      <c r="W83" s="276"/>
      <c r="AA83" s="274"/>
      <c r="AB83" s="274"/>
      <c r="AC83" s="274"/>
      <c r="AD83" s="274"/>
      <c r="AE83" s="274"/>
      <c r="AF83" s="277"/>
    </row>
    <row r="84" spans="1:32" ht="15.75" customHeight="1" x14ac:dyDescent="0.2">
      <c r="A84" s="105"/>
      <c r="B84" s="354"/>
      <c r="C84" s="354"/>
      <c r="D84" s="354"/>
      <c r="E84" s="107"/>
      <c r="F84" s="108"/>
      <c r="G84" s="108"/>
      <c r="H84" s="108"/>
      <c r="I84" s="109"/>
      <c r="J84" s="109"/>
      <c r="K84" s="105"/>
      <c r="L84" s="105"/>
      <c r="M84" s="340"/>
      <c r="N84" s="105"/>
      <c r="O84" s="109"/>
      <c r="P84" s="109"/>
      <c r="Q84" s="109"/>
      <c r="R84" s="355"/>
      <c r="S84" s="355"/>
      <c r="T84" s="355"/>
      <c r="U84" s="107"/>
      <c r="V84" s="339"/>
      <c r="W84" s="355"/>
      <c r="X84" s="355"/>
      <c r="Y84" s="355"/>
      <c r="Z84" s="105"/>
      <c r="AA84" s="355"/>
      <c r="AB84" s="355"/>
      <c r="AC84" s="355"/>
      <c r="AD84" s="355"/>
      <c r="AE84" s="105"/>
      <c r="AF84" s="111"/>
    </row>
    <row r="85" spans="1:32" ht="17.25" customHeight="1" x14ac:dyDescent="0.2">
      <c r="A85" s="2"/>
      <c r="B85" s="2"/>
      <c r="D85" s="12"/>
      <c r="F85" s="6"/>
      <c r="I85" s="13"/>
      <c r="J85" s="13"/>
      <c r="K85" s="2"/>
      <c r="L85" s="2"/>
      <c r="M85" s="342"/>
      <c r="N85" s="2"/>
      <c r="O85" s="13"/>
      <c r="P85" s="13"/>
      <c r="Q85" s="13"/>
      <c r="S85" s="113"/>
      <c r="T85" s="113"/>
      <c r="U85" s="113"/>
      <c r="V85" s="113"/>
      <c r="W85" s="113"/>
      <c r="X85" s="352"/>
      <c r="Y85" s="352"/>
      <c r="Z85" s="352"/>
      <c r="AA85" s="352"/>
      <c r="AB85" s="352"/>
      <c r="AC85" s="114"/>
      <c r="AD85" s="13"/>
      <c r="AE85" s="13"/>
    </row>
    <row r="86" spans="1:32" x14ac:dyDescent="0.2">
      <c r="F86" s="6"/>
    </row>
    <row r="87" spans="1:32" x14ac:dyDescent="0.2">
      <c r="F87" s="6"/>
    </row>
    <row r="88" spans="1:32" x14ac:dyDescent="0.2">
      <c r="C88" s="276"/>
      <c r="D88" s="12"/>
      <c r="F88" s="6"/>
      <c r="I88" s="13"/>
      <c r="J88" s="13"/>
      <c r="K88" s="276"/>
      <c r="L88" s="276"/>
      <c r="M88" s="342"/>
      <c r="N88" s="276"/>
      <c r="O88" s="13"/>
    </row>
    <row r="89" spans="1:32" x14ac:dyDescent="0.2">
      <c r="C89" s="276"/>
      <c r="D89" s="12"/>
      <c r="F89" s="6"/>
      <c r="I89" s="13"/>
      <c r="J89" s="13"/>
      <c r="K89" s="276"/>
      <c r="L89" s="276"/>
      <c r="M89" s="342"/>
      <c r="N89" s="276"/>
      <c r="O89" s="13"/>
    </row>
    <row r="90" spans="1:32" x14ac:dyDescent="0.2">
      <c r="C90" s="276"/>
      <c r="D90" s="12"/>
      <c r="F90" s="6"/>
      <c r="I90" s="13"/>
      <c r="J90" s="13"/>
      <c r="K90" s="276"/>
      <c r="L90" s="276"/>
      <c r="M90" s="342"/>
      <c r="N90" s="276"/>
      <c r="O90" s="13"/>
    </row>
    <row r="91" spans="1:32" x14ac:dyDescent="0.2">
      <c r="F91" s="6"/>
    </row>
    <row r="92" spans="1:32" x14ac:dyDescent="0.2">
      <c r="F92" s="6"/>
    </row>
    <row r="93" spans="1:32" x14ac:dyDescent="0.2">
      <c r="F93" s="6"/>
    </row>
    <row r="94" spans="1:32" x14ac:dyDescent="0.2">
      <c r="F94" s="6"/>
    </row>
    <row r="95" spans="1:32" x14ac:dyDescent="0.2">
      <c r="F95" s="6"/>
    </row>
    <row r="96" spans="1:32"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AB50:AC50"/>
    <mergeCell ref="AA46:AD46"/>
    <mergeCell ref="C50:D50"/>
    <mergeCell ref="AA45:AD45"/>
    <mergeCell ref="Z26:Z27"/>
    <mergeCell ref="AA26:AA27"/>
    <mergeCell ref="AB26:AB27"/>
    <mergeCell ref="AC26:AC27"/>
    <mergeCell ref="AD26:AD27"/>
    <mergeCell ref="C26:C27"/>
    <mergeCell ref="Y26:Y27"/>
    <mergeCell ref="D2:Y7"/>
    <mergeCell ref="B10:D10"/>
    <mergeCell ref="D26:D27"/>
    <mergeCell ref="AA9:AD9"/>
    <mergeCell ref="AA8:AC8"/>
    <mergeCell ref="X8:Y8"/>
    <mergeCell ref="B9:Q9"/>
    <mergeCell ref="Z10:AE10"/>
    <mergeCell ref="C16:AD16"/>
    <mergeCell ref="S17:W17"/>
    <mergeCell ref="AA25:AB25"/>
    <mergeCell ref="X85:AB85"/>
    <mergeCell ref="AA51:AE51"/>
    <mergeCell ref="B84:D84"/>
    <mergeCell ref="R84:T84"/>
    <mergeCell ref="W84:Y84"/>
    <mergeCell ref="AA84:AD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201"/>
  <sheetViews>
    <sheetView topLeftCell="A117" zoomScaleNormal="100" workbookViewId="0">
      <selection activeCell="AA30" sqref="AA30"/>
    </sheetView>
  </sheetViews>
  <sheetFormatPr defaultRowHeight="15.75" customHeight="1" x14ac:dyDescent="0.2"/>
  <cols>
    <col min="1" max="1" width="5.42578125" style="206" customWidth="1"/>
    <col min="2" max="2" width="9.42578125" style="115" customWidth="1"/>
    <col min="3" max="3" width="6.42578125" style="105" customWidth="1"/>
    <col min="4" max="4" width="21.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7" hidden="1" customWidth="1"/>
    <col min="10" max="10" width="10.42578125" style="197"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7"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0"/>
      <c r="B2" s="271"/>
      <c r="C2" s="290"/>
      <c r="D2" s="386"/>
      <c r="E2" s="386"/>
      <c r="F2" s="386"/>
      <c r="G2" s="386"/>
      <c r="H2" s="386"/>
      <c r="I2" s="386"/>
      <c r="J2" s="386"/>
      <c r="K2" s="386"/>
      <c r="L2" s="386"/>
      <c r="M2" s="386"/>
      <c r="N2" s="386"/>
      <c r="O2" s="386"/>
      <c r="P2" s="386"/>
      <c r="Q2" s="386"/>
      <c r="R2" s="386"/>
      <c r="S2" s="386"/>
      <c r="T2" s="386"/>
      <c r="U2" s="386"/>
      <c r="V2" s="290"/>
      <c r="W2" s="290"/>
      <c r="X2" s="290"/>
      <c r="Y2" s="290"/>
    </row>
    <row r="3" spans="1:26" x14ac:dyDescent="0.2">
      <c r="A3" s="290"/>
      <c r="B3" s="271"/>
      <c r="C3" s="290"/>
      <c r="D3" s="386"/>
      <c r="E3" s="386"/>
      <c r="F3" s="386"/>
      <c r="G3" s="386"/>
      <c r="H3" s="386"/>
      <c r="I3" s="386"/>
      <c r="J3" s="386"/>
      <c r="K3" s="386"/>
      <c r="L3" s="386"/>
      <c r="M3" s="386"/>
      <c r="N3" s="386"/>
      <c r="O3" s="386"/>
      <c r="P3" s="386"/>
      <c r="Q3" s="386"/>
      <c r="R3" s="386"/>
      <c r="S3" s="386"/>
      <c r="T3" s="386"/>
      <c r="U3" s="386"/>
      <c r="V3" s="290"/>
      <c r="W3" s="290"/>
      <c r="X3" s="290"/>
      <c r="Y3" s="290"/>
    </row>
    <row r="4" spans="1:26" x14ac:dyDescent="0.2">
      <c r="A4" s="290"/>
      <c r="B4" s="271"/>
      <c r="C4" s="290"/>
      <c r="D4" s="386"/>
      <c r="E4" s="386"/>
      <c r="F4" s="386"/>
      <c r="G4" s="386"/>
      <c r="H4" s="386"/>
      <c r="I4" s="386"/>
      <c r="J4" s="386"/>
      <c r="K4" s="386"/>
      <c r="L4" s="386"/>
      <c r="M4" s="386"/>
      <c r="N4" s="386"/>
      <c r="O4" s="386"/>
      <c r="P4" s="386"/>
      <c r="Q4" s="386"/>
      <c r="R4" s="386"/>
      <c r="S4" s="386"/>
      <c r="T4" s="386"/>
      <c r="U4" s="386"/>
      <c r="V4" s="290"/>
      <c r="W4" s="290"/>
      <c r="X4" s="290"/>
      <c r="Y4" s="290"/>
    </row>
    <row r="5" spans="1:26" x14ac:dyDescent="0.2">
      <c r="A5" s="290"/>
      <c r="B5" s="271"/>
      <c r="C5" s="290"/>
      <c r="D5" s="386"/>
      <c r="E5" s="386"/>
      <c r="F5" s="386"/>
      <c r="G5" s="386"/>
      <c r="H5" s="386"/>
      <c r="I5" s="386"/>
      <c r="J5" s="386"/>
      <c r="K5" s="386"/>
      <c r="L5" s="386"/>
      <c r="M5" s="386"/>
      <c r="N5" s="386"/>
      <c r="O5" s="386"/>
      <c r="P5" s="386"/>
      <c r="Q5" s="386"/>
      <c r="R5" s="386"/>
      <c r="S5" s="386"/>
      <c r="T5" s="386"/>
      <c r="U5" s="386"/>
      <c r="V5" s="290"/>
      <c r="W5" s="290"/>
      <c r="X5" s="290"/>
      <c r="Y5" s="290"/>
    </row>
    <row r="6" spans="1:26" x14ac:dyDescent="0.2">
      <c r="A6" s="290"/>
      <c r="B6" s="271"/>
      <c r="C6" s="290"/>
      <c r="D6" s="386"/>
      <c r="E6" s="386"/>
      <c r="F6" s="386"/>
      <c r="G6" s="386"/>
      <c r="H6" s="386"/>
      <c r="I6" s="386"/>
      <c r="J6" s="386"/>
      <c r="K6" s="386"/>
      <c r="L6" s="386"/>
      <c r="M6" s="386"/>
      <c r="N6" s="386"/>
      <c r="O6" s="386"/>
      <c r="P6" s="386"/>
      <c r="Q6" s="386"/>
      <c r="R6" s="386"/>
      <c r="S6" s="386"/>
      <c r="T6" s="386"/>
      <c r="U6" s="386"/>
      <c r="V6" s="290"/>
      <c r="W6" s="290"/>
      <c r="X6" s="290"/>
      <c r="Y6" s="290"/>
    </row>
    <row r="7" spans="1:26" ht="18.75" x14ac:dyDescent="0.2">
      <c r="B7" s="363" t="s">
        <v>384</v>
      </c>
      <c r="C7" s="363"/>
      <c r="D7" s="363"/>
      <c r="E7" s="363"/>
      <c r="F7" s="363"/>
      <c r="G7" s="363"/>
      <c r="H7" s="363"/>
      <c r="I7" s="363"/>
      <c r="J7" s="363"/>
      <c r="K7" s="363"/>
      <c r="L7" s="363"/>
      <c r="M7" s="363"/>
      <c r="N7" s="363"/>
      <c r="O7" s="363"/>
      <c r="P7" s="363"/>
      <c r="Q7" s="202"/>
      <c r="R7" s="202"/>
      <c r="S7" s="202"/>
      <c r="T7" s="202"/>
      <c r="U7" s="202"/>
      <c r="V7" s="202"/>
      <c r="X7" s="202"/>
      <c r="Y7" s="202"/>
    </row>
    <row r="8" spans="1:26" x14ac:dyDescent="0.25">
      <c r="A8" s="290"/>
      <c r="B8" s="349"/>
      <c r="C8" s="290"/>
      <c r="O8" s="290"/>
      <c r="P8" s="290"/>
      <c r="Q8" s="290"/>
      <c r="R8" s="290"/>
      <c r="S8" s="290"/>
      <c r="T8" s="290"/>
      <c r="U8" s="290"/>
      <c r="V8" s="290"/>
      <c r="W8" s="290"/>
      <c r="X8" s="290"/>
      <c r="Y8" s="290"/>
    </row>
    <row r="9" spans="1:26" ht="18.75" x14ac:dyDescent="0.2">
      <c r="C9" s="202"/>
      <c r="O9" s="202"/>
      <c r="P9" s="202"/>
      <c r="Q9" s="202"/>
      <c r="R9" s="202"/>
      <c r="S9" s="290"/>
      <c r="T9" s="294"/>
      <c r="U9" s="291" t="s">
        <v>380</v>
      </c>
      <c r="V9" s="294"/>
      <c r="W9" s="294"/>
      <c r="X9" s="294"/>
      <c r="Y9" s="11"/>
      <c r="Z9" s="11"/>
    </row>
    <row r="10" spans="1:26" ht="18.75" x14ac:dyDescent="0.2">
      <c r="A10" s="219"/>
      <c r="C10" s="219"/>
      <c r="O10" s="219"/>
      <c r="P10" s="219"/>
      <c r="Q10" s="219"/>
      <c r="R10" s="219"/>
      <c r="S10" s="219"/>
      <c r="T10" s="11"/>
      <c r="U10" s="318" t="s">
        <v>397</v>
      </c>
      <c r="V10" s="318"/>
      <c r="W10" s="318"/>
      <c r="X10" s="318"/>
      <c r="Y10" s="318"/>
      <c r="Z10" s="318"/>
    </row>
    <row r="11" spans="1:26" ht="18.75" x14ac:dyDescent="0.2">
      <c r="C11" s="202"/>
      <c r="O11" s="202"/>
      <c r="P11" s="202"/>
      <c r="Q11" s="202"/>
      <c r="R11" s="202"/>
      <c r="S11" s="202"/>
      <c r="T11" s="417"/>
      <c r="U11" s="417"/>
      <c r="V11" s="417"/>
      <c r="W11" s="417"/>
      <c r="X11" s="417"/>
      <c r="Y11" s="417"/>
      <c r="Z11" s="417"/>
    </row>
    <row r="12" spans="1:26" ht="18.75" x14ac:dyDescent="0.2">
      <c r="C12" s="205"/>
      <c r="O12" s="205"/>
      <c r="P12" s="205"/>
      <c r="Q12" s="205"/>
      <c r="R12" s="205"/>
      <c r="S12" s="205"/>
      <c r="T12" s="204"/>
      <c r="U12" s="204"/>
      <c r="V12" s="204"/>
      <c r="W12" s="266"/>
      <c r="X12" s="204"/>
      <c r="Y12" s="204"/>
      <c r="Z12" s="204"/>
    </row>
    <row r="13" spans="1:26" ht="18.75" x14ac:dyDescent="0.2">
      <c r="A13" s="334"/>
      <c r="B13" s="271"/>
      <c r="C13" s="334"/>
      <c r="O13" s="334"/>
      <c r="P13" s="334"/>
      <c r="Q13" s="334"/>
      <c r="R13" s="334"/>
      <c r="S13" s="334"/>
      <c r="T13" s="335"/>
      <c r="U13" s="335"/>
      <c r="V13" s="335"/>
      <c r="W13" s="335"/>
      <c r="X13" s="335"/>
      <c r="Y13" s="335"/>
      <c r="Z13" s="335"/>
    </row>
    <row r="14" spans="1:26" ht="18.75" x14ac:dyDescent="0.2">
      <c r="C14" s="205"/>
      <c r="O14" s="205"/>
      <c r="P14" s="205"/>
      <c r="Q14" s="205"/>
      <c r="R14" s="205"/>
      <c r="S14" s="205"/>
      <c r="T14" s="204"/>
      <c r="U14" s="204"/>
      <c r="V14" s="204"/>
      <c r="W14" s="266"/>
      <c r="X14" s="204"/>
      <c r="Y14" s="204"/>
      <c r="Z14" s="204"/>
    </row>
    <row r="15" spans="1:26" ht="18.75" x14ac:dyDescent="0.2">
      <c r="C15" s="205"/>
      <c r="O15" s="205"/>
      <c r="P15" s="205"/>
      <c r="Q15" s="205"/>
      <c r="R15" s="205"/>
      <c r="S15" s="205"/>
      <c r="T15" s="204"/>
      <c r="U15" s="204"/>
      <c r="V15" s="204"/>
      <c r="W15" s="266"/>
      <c r="X15" s="204"/>
      <c r="Y15" s="204"/>
      <c r="Z15" s="204"/>
    </row>
    <row r="16" spans="1:26" x14ac:dyDescent="0.2">
      <c r="C16" s="202"/>
      <c r="O16" s="202"/>
      <c r="P16" s="202"/>
      <c r="Q16" s="202"/>
      <c r="R16" s="202"/>
      <c r="S16" s="202"/>
      <c r="T16" s="202"/>
      <c r="U16" s="202"/>
      <c r="V16" s="202"/>
      <c r="X16" s="202"/>
      <c r="Y16" s="202"/>
    </row>
    <row r="17" spans="1:46" x14ac:dyDescent="0.2">
      <c r="C17" s="202"/>
      <c r="O17" s="202"/>
      <c r="P17" s="202"/>
      <c r="Q17" s="202"/>
      <c r="R17" s="202"/>
      <c r="S17" s="202"/>
      <c r="T17" s="202"/>
      <c r="U17" s="202"/>
      <c r="V17" s="202"/>
      <c r="X17" s="202"/>
      <c r="Y17" s="202"/>
    </row>
    <row r="18" spans="1:46" ht="18" customHeight="1" x14ac:dyDescent="0.2">
      <c r="D18" s="115"/>
      <c r="E18" s="418" t="s">
        <v>77</v>
      </c>
      <c r="F18" s="418"/>
      <c r="G18" s="418"/>
      <c r="H18" s="418"/>
      <c r="I18" s="418"/>
      <c r="J18" s="418"/>
      <c r="K18" s="418"/>
      <c r="L18" s="418"/>
      <c r="M18" s="418"/>
      <c r="N18" s="418"/>
      <c r="O18" s="418"/>
      <c r="P18" s="418"/>
      <c r="Q18" s="418"/>
      <c r="R18" s="418"/>
      <c r="S18" s="118"/>
      <c r="T18" s="118"/>
      <c r="U18" s="118"/>
      <c r="V18" s="118"/>
      <c r="W18" s="270"/>
    </row>
    <row r="19" spans="1:46" ht="18" customHeight="1" x14ac:dyDescent="0.2">
      <c r="C19" s="202"/>
      <c r="D19" s="115"/>
      <c r="F19" s="203"/>
      <c r="G19" s="203"/>
      <c r="H19" s="203"/>
      <c r="I19" s="203"/>
      <c r="J19" s="203"/>
      <c r="K19" s="203"/>
      <c r="L19" s="203"/>
      <c r="M19" s="203"/>
      <c r="N19" s="270"/>
      <c r="O19" s="203"/>
      <c r="P19" s="203"/>
      <c r="Q19" s="203"/>
      <c r="R19" s="203"/>
      <c r="S19" s="203"/>
      <c r="T19" s="203"/>
      <c r="U19" s="203"/>
      <c r="V19" s="203"/>
      <c r="W19" s="270"/>
      <c r="X19" s="202"/>
      <c r="Y19" s="202"/>
    </row>
    <row r="20" spans="1:46" ht="15" customHeight="1" x14ac:dyDescent="0.2">
      <c r="D20" s="115"/>
      <c r="F20" s="115"/>
      <c r="G20" s="115"/>
      <c r="H20" s="115"/>
      <c r="I20" s="199"/>
      <c r="J20" s="199"/>
      <c r="K20" s="115"/>
      <c r="L20" s="115"/>
      <c r="M20" s="115"/>
      <c r="N20" s="271"/>
    </row>
    <row r="21" spans="1:46" ht="16.5" thickBot="1" x14ac:dyDescent="0.25">
      <c r="B21" s="105"/>
      <c r="C21" s="17"/>
      <c r="D21" s="105"/>
    </row>
    <row r="22" spans="1:46" ht="21" customHeight="1" thickBot="1" x14ac:dyDescent="0.25">
      <c r="B22" s="105"/>
      <c r="D22" s="106"/>
      <c r="E22" s="322" t="s">
        <v>0</v>
      </c>
      <c r="F22" s="100" t="s">
        <v>7</v>
      </c>
      <c r="G22" s="119" t="s">
        <v>8</v>
      </c>
      <c r="H22" s="48" t="s">
        <v>9</v>
      </c>
      <c r="I22" s="78" t="s">
        <v>4</v>
      </c>
      <c r="J22" s="78" t="s">
        <v>5</v>
      </c>
      <c r="K22" s="120" t="s">
        <v>78</v>
      </c>
      <c r="L22" s="48" t="s">
        <v>6</v>
      </c>
      <c r="M22" s="121" t="s">
        <v>2</v>
      </c>
      <c r="N22" s="121">
        <v>66.08</v>
      </c>
      <c r="O22" s="122" t="s">
        <v>7</v>
      </c>
      <c r="P22" s="122" t="s">
        <v>8</v>
      </c>
      <c r="Q22" s="122" t="s">
        <v>9</v>
      </c>
      <c r="R22" s="70" t="s">
        <v>4</v>
      </c>
      <c r="S22" s="70" t="s">
        <v>5</v>
      </c>
      <c r="T22" s="70" t="s">
        <v>78</v>
      </c>
      <c r="U22" s="70" t="s">
        <v>6</v>
      </c>
      <c r="V22" s="70" t="s">
        <v>2</v>
      </c>
      <c r="W22" s="281">
        <v>66.08</v>
      </c>
      <c r="X22" s="123"/>
      <c r="Y22" s="124"/>
      <c r="Z22" s="419"/>
      <c r="AA22" s="419"/>
    </row>
    <row r="23" spans="1:46" s="115" customFormat="1" ht="182.25" customHeight="1" thickBot="1" x14ac:dyDescent="0.25">
      <c r="A23" s="366" t="s">
        <v>10</v>
      </c>
      <c r="B23" s="384" t="s">
        <v>11</v>
      </c>
      <c r="C23" s="366" t="s">
        <v>79</v>
      </c>
      <c r="D23" s="366" t="s">
        <v>80</v>
      </c>
      <c r="E23" s="422" t="s">
        <v>81</v>
      </c>
      <c r="F23" s="125" t="s">
        <v>374</v>
      </c>
      <c r="G23" s="125" t="s">
        <v>82</v>
      </c>
      <c r="H23" s="125" t="s">
        <v>83</v>
      </c>
      <c r="I23" s="200" t="s">
        <v>19</v>
      </c>
      <c r="J23" s="201" t="s">
        <v>84</v>
      </c>
      <c r="K23" s="126" t="s">
        <v>85</v>
      </c>
      <c r="L23" s="32" t="s">
        <v>21</v>
      </c>
      <c r="M23" s="124" t="s">
        <v>23</v>
      </c>
      <c r="N23" s="124" t="s">
        <v>373</v>
      </c>
      <c r="O23" s="127" t="s">
        <v>372</v>
      </c>
      <c r="P23" s="331" t="s">
        <v>86</v>
      </c>
      <c r="Q23" s="128" t="s">
        <v>390</v>
      </c>
      <c r="R23" s="331" t="s">
        <v>391</v>
      </c>
      <c r="S23" s="129" t="s">
        <v>27</v>
      </c>
      <c r="T23" s="130" t="s">
        <v>85</v>
      </c>
      <c r="U23" s="129" t="s">
        <v>389</v>
      </c>
      <c r="V23" s="129" t="s">
        <v>23</v>
      </c>
      <c r="W23" s="50" t="s">
        <v>373</v>
      </c>
      <c r="X23" s="131" t="s">
        <v>28</v>
      </c>
      <c r="Y23" s="425" t="s">
        <v>29</v>
      </c>
      <c r="Z23" s="428" t="s">
        <v>87</v>
      </c>
      <c r="AA23" s="428" t="s">
        <v>88</v>
      </c>
    </row>
    <row r="24" spans="1:46" s="115" customFormat="1" ht="98.25" customHeight="1" thickBot="1" x14ac:dyDescent="0.25">
      <c r="A24" s="421"/>
      <c r="B24" s="420"/>
      <c r="C24" s="421"/>
      <c r="D24" s="421"/>
      <c r="E24" s="423"/>
      <c r="F24" s="48" t="s">
        <v>35</v>
      </c>
      <c r="G24" s="48" t="s">
        <v>35</v>
      </c>
      <c r="H24" s="48" t="s">
        <v>35</v>
      </c>
      <c r="I24" s="55" t="s">
        <v>35</v>
      </c>
      <c r="J24" s="55" t="s">
        <v>35</v>
      </c>
      <c r="K24" s="48" t="s">
        <v>35</v>
      </c>
      <c r="L24" s="48" t="s">
        <v>35</v>
      </c>
      <c r="M24" s="40" t="s">
        <v>35</v>
      </c>
      <c r="N24" s="48" t="s">
        <v>35</v>
      </c>
      <c r="O24" s="366" t="s">
        <v>89</v>
      </c>
      <c r="P24" s="361" t="s">
        <v>90</v>
      </c>
      <c r="Q24" s="361" t="s">
        <v>90</v>
      </c>
      <c r="R24" s="361" t="s">
        <v>90</v>
      </c>
      <c r="S24" s="366" t="s">
        <v>90</v>
      </c>
      <c r="T24" s="361" t="s">
        <v>90</v>
      </c>
      <c r="U24" s="366" t="s">
        <v>90</v>
      </c>
      <c r="V24" s="366" t="s">
        <v>90</v>
      </c>
      <c r="W24" s="366" t="s">
        <v>90</v>
      </c>
      <c r="X24" s="361" t="s">
        <v>91</v>
      </c>
      <c r="Y24" s="426"/>
      <c r="Z24" s="429"/>
      <c r="AA24" s="429"/>
    </row>
    <row r="25" spans="1:46" s="115" customFormat="1" ht="36.75" customHeight="1" thickBot="1" x14ac:dyDescent="0.25">
      <c r="A25" s="367"/>
      <c r="B25" s="385"/>
      <c r="C25" s="367"/>
      <c r="D25" s="367"/>
      <c r="E25" s="424"/>
      <c r="F25" s="40"/>
      <c r="G25" s="40"/>
      <c r="H25" s="40"/>
      <c r="I25" s="180"/>
      <c r="J25" s="180"/>
      <c r="K25" s="40"/>
      <c r="L25" s="40"/>
      <c r="M25" s="48"/>
      <c r="N25" s="269"/>
      <c r="O25" s="367"/>
      <c r="P25" s="367"/>
      <c r="Q25" s="367"/>
      <c r="R25" s="367"/>
      <c r="S25" s="367"/>
      <c r="T25" s="367"/>
      <c r="U25" s="367"/>
      <c r="V25" s="367"/>
      <c r="W25" s="367"/>
      <c r="X25" s="367"/>
      <c r="Y25" s="427"/>
      <c r="Z25" s="430"/>
      <c r="AA25" s="430"/>
    </row>
    <row r="26" spans="1:46" ht="29.25" customHeight="1" x14ac:dyDescent="0.2">
      <c r="A26" s="407">
        <v>1</v>
      </c>
      <c r="B26" s="409" t="s">
        <v>92</v>
      </c>
      <c r="C26" s="407">
        <v>1</v>
      </c>
      <c r="D26" s="411" t="s">
        <v>93</v>
      </c>
      <c r="E26" s="413" t="s">
        <v>94</v>
      </c>
      <c r="F26" s="407">
        <v>27000</v>
      </c>
      <c r="G26" s="407">
        <v>4000</v>
      </c>
      <c r="H26" s="407">
        <v>7000</v>
      </c>
      <c r="I26" s="415">
        <v>1000</v>
      </c>
      <c r="J26" s="415">
        <v>2000</v>
      </c>
      <c r="K26" s="407"/>
      <c r="L26" s="407">
        <v>2000</v>
      </c>
      <c r="M26" s="407"/>
      <c r="N26" s="268"/>
      <c r="O26" s="391">
        <f t="shared" ref="O26:W26" si="0">F26/1.19</f>
        <v>22689.0756302521</v>
      </c>
      <c r="P26" s="391">
        <f t="shared" si="0"/>
        <v>3361.3445378151264</v>
      </c>
      <c r="Q26" s="391">
        <f t="shared" si="0"/>
        <v>5882.3529411764712</v>
      </c>
      <c r="R26" s="391">
        <f t="shared" si="0"/>
        <v>840.3361344537816</v>
      </c>
      <c r="S26" s="391">
        <f t="shared" si="0"/>
        <v>1680.6722689075632</v>
      </c>
      <c r="T26" s="391">
        <f t="shared" si="0"/>
        <v>0</v>
      </c>
      <c r="U26" s="391">
        <f t="shared" si="0"/>
        <v>1680.6722689075632</v>
      </c>
      <c r="V26" s="391">
        <f t="shared" si="0"/>
        <v>0</v>
      </c>
      <c r="W26" s="391">
        <f t="shared" si="0"/>
        <v>0</v>
      </c>
      <c r="X26" s="391">
        <f>SUM(O26:W26)</f>
        <v>36134.453781512602</v>
      </c>
      <c r="Y26" s="405" t="s">
        <v>95</v>
      </c>
      <c r="Z26" s="393" t="s">
        <v>293</v>
      </c>
      <c r="AA26" s="395" t="s">
        <v>344</v>
      </c>
    </row>
    <row r="27" spans="1:46" ht="19.5" customHeight="1" thickBot="1" x14ac:dyDescent="0.25">
      <c r="A27" s="408"/>
      <c r="B27" s="410"/>
      <c r="C27" s="408"/>
      <c r="D27" s="412"/>
      <c r="E27" s="414"/>
      <c r="F27" s="408"/>
      <c r="G27" s="408"/>
      <c r="H27" s="408"/>
      <c r="I27" s="416"/>
      <c r="J27" s="416"/>
      <c r="K27" s="408"/>
      <c r="L27" s="408"/>
      <c r="M27" s="408"/>
      <c r="N27" s="269"/>
      <c r="O27" s="392"/>
      <c r="P27" s="392"/>
      <c r="Q27" s="392"/>
      <c r="R27" s="392"/>
      <c r="S27" s="392"/>
      <c r="T27" s="392"/>
      <c r="U27" s="392"/>
      <c r="V27" s="392"/>
      <c r="W27" s="392"/>
      <c r="X27" s="392"/>
      <c r="Y27" s="406"/>
      <c r="Z27" s="394"/>
      <c r="AA27" s="396"/>
    </row>
    <row r="28" spans="1:46" s="132" customFormat="1" ht="25.5" customHeight="1" thickBot="1" x14ac:dyDescent="0.25">
      <c r="A28" s="48">
        <v>2</v>
      </c>
      <c r="B28" s="44"/>
      <c r="C28" s="48"/>
      <c r="D28" s="75" t="s">
        <v>96</v>
      </c>
      <c r="E28" s="133"/>
      <c r="F28" s="55"/>
      <c r="G28" s="55"/>
      <c r="H28" s="55"/>
      <c r="I28" s="55"/>
      <c r="J28" s="55"/>
      <c r="K28" s="55"/>
      <c r="L28" s="55"/>
      <c r="M28" s="55"/>
      <c r="N28" s="55"/>
      <c r="O28" s="57">
        <f t="shared" ref="O28:X28" si="1">SUM(O26)</f>
        <v>22689.0756302521</v>
      </c>
      <c r="P28" s="57">
        <f t="shared" si="1"/>
        <v>3361.3445378151264</v>
      </c>
      <c r="Q28" s="57">
        <f t="shared" si="1"/>
        <v>5882.3529411764712</v>
      </c>
      <c r="R28" s="57">
        <f t="shared" si="1"/>
        <v>840.3361344537816</v>
      </c>
      <c r="S28" s="57">
        <f t="shared" si="1"/>
        <v>1680.6722689075632</v>
      </c>
      <c r="T28" s="57">
        <f t="shared" si="1"/>
        <v>0</v>
      </c>
      <c r="U28" s="57">
        <f t="shared" si="1"/>
        <v>1680.6722689075632</v>
      </c>
      <c r="V28" s="57">
        <f t="shared" si="1"/>
        <v>0</v>
      </c>
      <c r="W28" s="57">
        <f t="shared" si="1"/>
        <v>0</v>
      </c>
      <c r="X28" s="57">
        <f t="shared" si="1"/>
        <v>36134.453781512602</v>
      </c>
      <c r="Y28" s="134"/>
      <c r="Z28" s="135"/>
      <c r="AA28" s="136"/>
      <c r="AB28" s="111"/>
      <c r="AC28" s="111"/>
      <c r="AD28" s="111"/>
      <c r="AE28" s="111"/>
      <c r="AF28" s="111"/>
      <c r="AG28" s="111"/>
      <c r="AH28" s="111"/>
      <c r="AI28" s="111"/>
      <c r="AJ28" s="111"/>
      <c r="AK28" s="111"/>
      <c r="AL28" s="111"/>
      <c r="AM28" s="111"/>
      <c r="AN28" s="111"/>
      <c r="AO28" s="111"/>
      <c r="AP28" s="111"/>
      <c r="AQ28" s="111"/>
      <c r="AR28" s="111"/>
      <c r="AS28" s="111"/>
      <c r="AT28" s="111"/>
    </row>
    <row r="29" spans="1:46" s="111" customFormat="1" ht="140.25" customHeight="1" thickBot="1" x14ac:dyDescent="0.25">
      <c r="A29" s="48">
        <v>3</v>
      </c>
      <c r="B29" s="62" t="s">
        <v>97</v>
      </c>
      <c r="C29" s="48">
        <v>2</v>
      </c>
      <c r="D29" s="75" t="s">
        <v>98</v>
      </c>
      <c r="E29" s="133" t="s">
        <v>99</v>
      </c>
      <c r="F29" s="55">
        <v>4000</v>
      </c>
      <c r="G29" s="55">
        <v>10000</v>
      </c>
      <c r="H29" s="55">
        <v>30000</v>
      </c>
      <c r="I29" s="55">
        <v>1000</v>
      </c>
      <c r="J29" s="55">
        <v>3000</v>
      </c>
      <c r="K29" s="55">
        <v>3000</v>
      </c>
      <c r="L29" s="55">
        <v>2000</v>
      </c>
      <c r="M29" s="55"/>
      <c r="N29" s="55"/>
      <c r="O29" s="57">
        <f t="shared" ref="O29:W29" si="2">F29/1.19</f>
        <v>3361.3445378151264</v>
      </c>
      <c r="P29" s="57">
        <f t="shared" si="2"/>
        <v>8403.361344537816</v>
      </c>
      <c r="Q29" s="57">
        <f t="shared" si="2"/>
        <v>25210.084033613446</v>
      </c>
      <c r="R29" s="57">
        <f t="shared" si="2"/>
        <v>840.3361344537816</v>
      </c>
      <c r="S29" s="57">
        <f t="shared" si="2"/>
        <v>2521.0084033613448</v>
      </c>
      <c r="T29" s="57">
        <f t="shared" si="2"/>
        <v>2521.0084033613448</v>
      </c>
      <c r="U29" s="57">
        <f t="shared" si="2"/>
        <v>1680.6722689075632</v>
      </c>
      <c r="V29" s="57">
        <f t="shared" si="2"/>
        <v>0</v>
      </c>
      <c r="W29" s="57">
        <f t="shared" si="2"/>
        <v>0</v>
      </c>
      <c r="X29" s="57">
        <f t="shared" ref="X29:X38" si="3">SUM(O29:W29)</f>
        <v>44537.815126050424</v>
      </c>
      <c r="Y29" s="137" t="s">
        <v>95</v>
      </c>
      <c r="Z29" s="138" t="s">
        <v>294</v>
      </c>
      <c r="AA29" s="138" t="s">
        <v>301</v>
      </c>
      <c r="AC29" s="111" t="s">
        <v>81</v>
      </c>
    </row>
    <row r="30" spans="1:46" s="139" customFormat="1" ht="29.25" customHeight="1" thickBot="1" x14ac:dyDescent="0.25">
      <c r="A30" s="48">
        <v>4</v>
      </c>
      <c r="B30" s="62"/>
      <c r="C30" s="62"/>
      <c r="D30" s="62" t="s">
        <v>100</v>
      </c>
      <c r="E30" s="138"/>
      <c r="F30" s="55"/>
      <c r="G30" s="55"/>
      <c r="H30" s="55"/>
      <c r="I30" s="55"/>
      <c r="J30" s="55"/>
      <c r="K30" s="55"/>
      <c r="L30" s="55"/>
      <c r="M30" s="55"/>
      <c r="N30" s="55"/>
      <c r="O30" s="57">
        <f t="shared" ref="O30:V30" si="4">SUM(O29)</f>
        <v>3361.3445378151264</v>
      </c>
      <c r="P30" s="57">
        <f t="shared" si="4"/>
        <v>8403.361344537816</v>
      </c>
      <c r="Q30" s="57">
        <f t="shared" si="4"/>
        <v>25210.084033613446</v>
      </c>
      <c r="R30" s="57">
        <f t="shared" si="4"/>
        <v>840.3361344537816</v>
      </c>
      <c r="S30" s="57">
        <f t="shared" si="4"/>
        <v>2521.0084033613448</v>
      </c>
      <c r="T30" s="57">
        <f t="shared" si="4"/>
        <v>2521.0084033613448</v>
      </c>
      <c r="U30" s="57">
        <f t="shared" si="4"/>
        <v>1680.6722689075632</v>
      </c>
      <c r="V30" s="57">
        <f t="shared" si="4"/>
        <v>0</v>
      </c>
      <c r="W30" s="57">
        <f t="shared" ref="W30" si="5">SUM(W29)</f>
        <v>0</v>
      </c>
      <c r="X30" s="57">
        <f t="shared" si="3"/>
        <v>44537.815126050424</v>
      </c>
      <c r="Y30" s="134"/>
      <c r="Z30" s="140"/>
      <c r="AA30" s="136"/>
      <c r="AB30" s="111"/>
      <c r="AC30" s="111"/>
      <c r="AD30" s="111"/>
      <c r="AE30" s="111"/>
      <c r="AF30" s="111"/>
      <c r="AG30" s="111"/>
      <c r="AH30" s="111"/>
      <c r="AI30" s="111"/>
      <c r="AJ30" s="111"/>
      <c r="AK30" s="111"/>
      <c r="AL30" s="111"/>
      <c r="AM30" s="111"/>
      <c r="AN30" s="111"/>
      <c r="AO30" s="111"/>
      <c r="AP30" s="111"/>
      <c r="AQ30" s="111"/>
      <c r="AR30" s="111"/>
      <c r="AS30" s="111"/>
      <c r="AT30" s="111"/>
    </row>
    <row r="31" spans="1:46" ht="82.5" customHeight="1" thickBot="1" x14ac:dyDescent="0.25">
      <c r="A31" s="209">
        <v>5</v>
      </c>
      <c r="B31" s="48" t="s">
        <v>101</v>
      </c>
      <c r="C31" s="48">
        <v>3</v>
      </c>
      <c r="D31" s="75" t="s">
        <v>102</v>
      </c>
      <c r="E31" s="133" t="s">
        <v>103</v>
      </c>
      <c r="F31" s="55">
        <v>740000</v>
      </c>
      <c r="G31" s="55">
        <v>150000</v>
      </c>
      <c r="H31" s="193">
        <v>580000</v>
      </c>
      <c r="I31" s="55">
        <v>15000</v>
      </c>
      <c r="J31" s="55">
        <v>50000</v>
      </c>
      <c r="K31" s="55">
        <v>45000</v>
      </c>
      <c r="L31" s="55">
        <v>22000</v>
      </c>
      <c r="M31" s="55">
        <v>0</v>
      </c>
      <c r="N31" s="55"/>
      <c r="O31" s="57">
        <f t="shared" ref="O31:W31" si="6">F31/1.19</f>
        <v>621848.73949579836</v>
      </c>
      <c r="P31" s="57">
        <f t="shared" si="6"/>
        <v>126050.42016806723</v>
      </c>
      <c r="Q31" s="57">
        <f t="shared" si="6"/>
        <v>487394.95798319328</v>
      </c>
      <c r="R31" s="57">
        <f t="shared" si="6"/>
        <v>12605.042016806723</v>
      </c>
      <c r="S31" s="57">
        <f t="shared" si="6"/>
        <v>42016.806722689078</v>
      </c>
      <c r="T31" s="57">
        <f t="shared" si="6"/>
        <v>37815.126050420171</v>
      </c>
      <c r="U31" s="57">
        <f t="shared" si="6"/>
        <v>18487.394957983193</v>
      </c>
      <c r="V31" s="57">
        <f t="shared" si="6"/>
        <v>0</v>
      </c>
      <c r="W31" s="57">
        <f t="shared" si="6"/>
        <v>0</v>
      </c>
      <c r="X31" s="57">
        <f t="shared" si="3"/>
        <v>1346218.487394958</v>
      </c>
      <c r="Y31" s="137" t="s">
        <v>95</v>
      </c>
      <c r="Z31" s="397" t="s">
        <v>104</v>
      </c>
      <c r="AA31" s="398"/>
    </row>
    <row r="32" spans="1:46" ht="30" customHeight="1" thickBot="1" x14ac:dyDescent="0.25">
      <c r="A32" s="48">
        <v>6</v>
      </c>
      <c r="B32" s="48"/>
      <c r="C32" s="48"/>
      <c r="D32" s="100" t="s">
        <v>105</v>
      </c>
      <c r="E32" s="133"/>
      <c r="F32" s="55">
        <f>SUM(F31)</f>
        <v>740000</v>
      </c>
      <c r="G32" s="55">
        <f>SUM(G31)</f>
        <v>150000</v>
      </c>
      <c r="H32" s="55">
        <f>SUM(H31)</f>
        <v>580000</v>
      </c>
      <c r="I32" s="55">
        <f>SUM(I31)</f>
        <v>15000</v>
      </c>
      <c r="J32" s="55">
        <f>SUM(J31)</f>
        <v>50000</v>
      </c>
      <c r="K32" s="55"/>
      <c r="L32" s="55">
        <f t="shared" ref="L32:V32" si="7">SUM(L31)</f>
        <v>22000</v>
      </c>
      <c r="M32" s="55">
        <f t="shared" si="7"/>
        <v>0</v>
      </c>
      <c r="N32" s="55"/>
      <c r="O32" s="57">
        <f t="shared" si="7"/>
        <v>621848.73949579836</v>
      </c>
      <c r="P32" s="57">
        <f t="shared" si="7"/>
        <v>126050.42016806723</v>
      </c>
      <c r="Q32" s="57">
        <f t="shared" si="7"/>
        <v>487394.95798319328</v>
      </c>
      <c r="R32" s="57">
        <f t="shared" si="7"/>
        <v>12605.042016806723</v>
      </c>
      <c r="S32" s="57">
        <f t="shared" si="7"/>
        <v>42016.806722689078</v>
      </c>
      <c r="T32" s="57">
        <f t="shared" si="7"/>
        <v>37815.126050420171</v>
      </c>
      <c r="U32" s="57">
        <f t="shared" si="7"/>
        <v>18487.394957983193</v>
      </c>
      <c r="V32" s="57">
        <f t="shared" si="7"/>
        <v>0</v>
      </c>
      <c r="W32" s="57">
        <f t="shared" ref="W32" si="8">SUM(W31)</f>
        <v>0</v>
      </c>
      <c r="X32" s="57">
        <f t="shared" si="3"/>
        <v>1346218.487394958</v>
      </c>
      <c r="Y32" s="137"/>
      <c r="Z32" s="399"/>
      <c r="AA32" s="400"/>
    </row>
    <row r="33" spans="1:29" ht="35.25" customHeight="1" thickBot="1" x14ac:dyDescent="0.25">
      <c r="A33" s="48">
        <v>7</v>
      </c>
      <c r="B33" s="48" t="s">
        <v>106</v>
      </c>
      <c r="C33" s="48">
        <v>4</v>
      </c>
      <c r="D33" s="75" t="s">
        <v>310</v>
      </c>
      <c r="E33" s="133" t="s">
        <v>107</v>
      </c>
      <c r="F33" s="55">
        <v>80000</v>
      </c>
      <c r="G33" s="55">
        <v>39000</v>
      </c>
      <c r="H33" s="55">
        <v>100000</v>
      </c>
      <c r="I33" s="347">
        <v>2400</v>
      </c>
      <c r="J33" s="55">
        <v>12000</v>
      </c>
      <c r="K33" s="55">
        <v>1000</v>
      </c>
      <c r="L33" s="55">
        <v>12000</v>
      </c>
      <c r="M33" s="55">
        <v>0</v>
      </c>
      <c r="N33" s="55"/>
      <c r="O33" s="57">
        <f>F33/1.09</f>
        <v>73394.495412844029</v>
      </c>
      <c r="P33" s="57">
        <f t="shared" ref="P33:W33" si="9">G33/1.09</f>
        <v>35779.816513761463</v>
      </c>
      <c r="Q33" s="57">
        <f t="shared" si="9"/>
        <v>91743.119266055044</v>
      </c>
      <c r="R33" s="57">
        <f t="shared" si="9"/>
        <v>2201.8348623853208</v>
      </c>
      <c r="S33" s="57">
        <f t="shared" si="9"/>
        <v>11009.174311926605</v>
      </c>
      <c r="T33" s="57">
        <f t="shared" si="9"/>
        <v>917.43119266055044</v>
      </c>
      <c r="U33" s="57">
        <f t="shared" si="9"/>
        <v>11009.174311926605</v>
      </c>
      <c r="V33" s="57">
        <f t="shared" si="9"/>
        <v>0</v>
      </c>
      <c r="W33" s="57">
        <f t="shared" si="9"/>
        <v>0</v>
      </c>
      <c r="X33" s="57">
        <f t="shared" si="3"/>
        <v>226055.04587155965</v>
      </c>
      <c r="Y33" s="137" t="s">
        <v>95</v>
      </c>
      <c r="Z33" s="401"/>
      <c r="AA33" s="402"/>
    </row>
    <row r="34" spans="1:29" ht="129" customHeight="1" thickBot="1" x14ac:dyDescent="0.25">
      <c r="A34" s="208">
        <v>8</v>
      </c>
      <c r="B34" s="48" t="s">
        <v>106</v>
      </c>
      <c r="C34" s="48">
        <v>5</v>
      </c>
      <c r="D34" s="75" t="s">
        <v>108</v>
      </c>
      <c r="E34" s="133" t="s">
        <v>109</v>
      </c>
      <c r="F34" s="55">
        <v>100000</v>
      </c>
      <c r="G34" s="55">
        <v>20000</v>
      </c>
      <c r="H34" s="55">
        <v>105000</v>
      </c>
      <c r="I34" s="347">
        <v>3600</v>
      </c>
      <c r="J34" s="55">
        <v>6000</v>
      </c>
      <c r="K34" s="55">
        <v>1000</v>
      </c>
      <c r="L34" s="55">
        <v>14000</v>
      </c>
      <c r="M34" s="55">
        <v>0</v>
      </c>
      <c r="N34" s="55"/>
      <c r="O34" s="57">
        <f t="shared" ref="O34:W34" si="10">F34/1.19</f>
        <v>84033.613445378156</v>
      </c>
      <c r="P34" s="57">
        <f t="shared" si="10"/>
        <v>16806.722689075632</v>
      </c>
      <c r="Q34" s="57">
        <f t="shared" si="10"/>
        <v>88235.294117647063</v>
      </c>
      <c r="R34" s="57">
        <f t="shared" si="10"/>
        <v>3025.2100840336134</v>
      </c>
      <c r="S34" s="57">
        <f t="shared" si="10"/>
        <v>5042.0168067226896</v>
      </c>
      <c r="T34" s="57">
        <f t="shared" si="10"/>
        <v>840.3361344537816</v>
      </c>
      <c r="U34" s="57">
        <f t="shared" si="10"/>
        <v>11764.705882352942</v>
      </c>
      <c r="V34" s="57">
        <f t="shared" si="10"/>
        <v>0</v>
      </c>
      <c r="W34" s="57">
        <f t="shared" si="10"/>
        <v>0</v>
      </c>
      <c r="X34" s="57">
        <f t="shared" si="3"/>
        <v>209747.89915966385</v>
      </c>
      <c r="Y34" s="137" t="s">
        <v>95</v>
      </c>
      <c r="Z34" s="141" t="s">
        <v>293</v>
      </c>
      <c r="AA34" s="141" t="s">
        <v>295</v>
      </c>
    </row>
    <row r="35" spans="1:29" ht="28.5" customHeight="1" thickBot="1" x14ac:dyDescent="0.25">
      <c r="A35" s="48">
        <v>9</v>
      </c>
      <c r="B35" s="48"/>
      <c r="C35" s="48"/>
      <c r="D35" s="48" t="s">
        <v>110</v>
      </c>
      <c r="E35" s="133"/>
      <c r="F35" s="55">
        <f t="shared" ref="F35:K35" si="11">SUM(F33:F34)</f>
        <v>180000</v>
      </c>
      <c r="G35" s="55">
        <f t="shared" si="11"/>
        <v>59000</v>
      </c>
      <c r="H35" s="55">
        <f t="shared" si="11"/>
        <v>205000</v>
      </c>
      <c r="I35" s="347">
        <f t="shared" si="11"/>
        <v>6000</v>
      </c>
      <c r="J35" s="55">
        <f t="shared" si="11"/>
        <v>18000</v>
      </c>
      <c r="K35" s="55">
        <f t="shared" si="11"/>
        <v>2000</v>
      </c>
      <c r="L35" s="55">
        <f t="shared" ref="L35:V35" si="12">SUM(L33:L34)</f>
        <v>26000</v>
      </c>
      <c r="M35" s="55">
        <v>14000</v>
      </c>
      <c r="N35" s="55"/>
      <c r="O35" s="57">
        <f t="shared" si="12"/>
        <v>157428.1088582222</v>
      </c>
      <c r="P35" s="57">
        <f t="shared" si="12"/>
        <v>52586.539202837099</v>
      </c>
      <c r="Q35" s="57">
        <f t="shared" si="12"/>
        <v>179978.41338370211</v>
      </c>
      <c r="R35" s="57">
        <f t="shared" si="12"/>
        <v>5227.0449464189342</v>
      </c>
      <c r="S35" s="57">
        <f t="shared" si="12"/>
        <v>16051.191118649294</v>
      </c>
      <c r="T35" s="57">
        <f t="shared" si="12"/>
        <v>1757.7673271143321</v>
      </c>
      <c r="U35" s="57">
        <f t="shared" si="12"/>
        <v>22773.880194279547</v>
      </c>
      <c r="V35" s="57">
        <f t="shared" si="12"/>
        <v>0</v>
      </c>
      <c r="W35" s="57">
        <f t="shared" ref="W35" si="13">SUM(W33:W34)</f>
        <v>0</v>
      </c>
      <c r="X35" s="57">
        <f t="shared" si="3"/>
        <v>435802.94503122353</v>
      </c>
      <c r="Y35" s="142"/>
      <c r="Z35" s="143"/>
      <c r="AA35" s="143"/>
    </row>
    <row r="36" spans="1:29" ht="36" customHeight="1" thickBot="1" x14ac:dyDescent="0.25">
      <c r="A36" s="48">
        <v>10</v>
      </c>
      <c r="B36" s="48" t="s">
        <v>111</v>
      </c>
      <c r="C36" s="48">
        <v>6</v>
      </c>
      <c r="D36" s="75" t="s">
        <v>112</v>
      </c>
      <c r="E36" s="133" t="s">
        <v>113</v>
      </c>
      <c r="F36" s="55">
        <v>25000</v>
      </c>
      <c r="G36" s="55"/>
      <c r="H36" s="55"/>
      <c r="I36" s="55"/>
      <c r="J36" s="55"/>
      <c r="K36" s="55"/>
      <c r="L36" s="55"/>
      <c r="M36" s="55"/>
      <c r="N36" s="55"/>
      <c r="O36" s="57">
        <f t="shared" ref="O36:W38" si="14">F36/1.19</f>
        <v>21008.403361344539</v>
      </c>
      <c r="P36" s="57">
        <f t="shared" si="14"/>
        <v>0</v>
      </c>
      <c r="Q36" s="57">
        <f t="shared" si="14"/>
        <v>0</v>
      </c>
      <c r="R36" s="57">
        <f t="shared" si="14"/>
        <v>0</v>
      </c>
      <c r="S36" s="57">
        <f t="shared" si="14"/>
        <v>0</v>
      </c>
      <c r="T36" s="57">
        <f t="shared" si="14"/>
        <v>0</v>
      </c>
      <c r="U36" s="57">
        <f t="shared" si="14"/>
        <v>0</v>
      </c>
      <c r="V36" s="57">
        <f t="shared" si="14"/>
        <v>0</v>
      </c>
      <c r="W36" s="57">
        <f t="shared" si="14"/>
        <v>0</v>
      </c>
      <c r="X36" s="57">
        <f t="shared" si="3"/>
        <v>21008.403361344539</v>
      </c>
      <c r="Y36" s="144" t="s">
        <v>95</v>
      </c>
      <c r="Z36" s="141" t="s">
        <v>296</v>
      </c>
      <c r="AA36" s="141" t="s">
        <v>296</v>
      </c>
    </row>
    <row r="37" spans="1:29" ht="68.25" customHeight="1" thickBot="1" x14ac:dyDescent="0.25">
      <c r="A37" s="48">
        <v>11</v>
      </c>
      <c r="B37" s="48" t="s">
        <v>111</v>
      </c>
      <c r="C37" s="48">
        <v>7</v>
      </c>
      <c r="D37" s="75" t="s">
        <v>114</v>
      </c>
      <c r="E37" s="133" t="s">
        <v>115</v>
      </c>
      <c r="F37" s="55">
        <v>7000</v>
      </c>
      <c r="G37" s="55"/>
      <c r="H37" s="55"/>
      <c r="I37" s="55"/>
      <c r="J37" s="55"/>
      <c r="K37" s="55"/>
      <c r="L37" s="55"/>
      <c r="M37" s="55"/>
      <c r="N37" s="55"/>
      <c r="O37" s="57">
        <f t="shared" si="14"/>
        <v>5882.3529411764712</v>
      </c>
      <c r="P37" s="57">
        <f t="shared" si="14"/>
        <v>0</v>
      </c>
      <c r="Q37" s="57">
        <f t="shared" si="14"/>
        <v>0</v>
      </c>
      <c r="R37" s="57">
        <f t="shared" si="14"/>
        <v>0</v>
      </c>
      <c r="S37" s="57">
        <f t="shared" si="14"/>
        <v>0</v>
      </c>
      <c r="T37" s="57">
        <f t="shared" si="14"/>
        <v>0</v>
      </c>
      <c r="U37" s="57">
        <f t="shared" si="14"/>
        <v>0</v>
      </c>
      <c r="V37" s="57">
        <f t="shared" si="14"/>
        <v>0</v>
      </c>
      <c r="W37" s="57">
        <f t="shared" si="14"/>
        <v>0</v>
      </c>
      <c r="X37" s="57">
        <f t="shared" si="3"/>
        <v>5882.3529411764712</v>
      </c>
      <c r="Y37" s="144" t="s">
        <v>95</v>
      </c>
      <c r="Z37" s="141" t="s">
        <v>296</v>
      </c>
      <c r="AA37" s="141" t="s">
        <v>297</v>
      </c>
      <c r="AC37" s="111" t="s">
        <v>116</v>
      </c>
    </row>
    <row r="38" spans="1:29" ht="39.75" customHeight="1" thickBot="1" x14ac:dyDescent="0.25">
      <c r="A38" s="208">
        <v>12</v>
      </c>
      <c r="B38" s="48" t="s">
        <v>111</v>
      </c>
      <c r="C38" s="48">
        <v>8</v>
      </c>
      <c r="D38" s="75" t="s">
        <v>117</v>
      </c>
      <c r="E38" s="133" t="s">
        <v>118</v>
      </c>
      <c r="F38" s="55">
        <v>1000</v>
      </c>
      <c r="G38" s="55"/>
      <c r="H38" s="55"/>
      <c r="I38" s="55"/>
      <c r="J38" s="55"/>
      <c r="K38" s="55"/>
      <c r="L38" s="55"/>
      <c r="M38" s="55"/>
      <c r="N38" s="55"/>
      <c r="O38" s="57">
        <f t="shared" si="14"/>
        <v>840.3361344537816</v>
      </c>
      <c r="P38" s="57">
        <f t="shared" si="14"/>
        <v>0</v>
      </c>
      <c r="Q38" s="57">
        <f t="shared" si="14"/>
        <v>0</v>
      </c>
      <c r="R38" s="57">
        <f t="shared" si="14"/>
        <v>0</v>
      </c>
      <c r="S38" s="57">
        <f t="shared" si="14"/>
        <v>0</v>
      </c>
      <c r="T38" s="57">
        <f t="shared" si="14"/>
        <v>0</v>
      </c>
      <c r="U38" s="57">
        <f t="shared" si="14"/>
        <v>0</v>
      </c>
      <c r="V38" s="57">
        <f t="shared" si="14"/>
        <v>0</v>
      </c>
      <c r="W38" s="57">
        <f t="shared" si="14"/>
        <v>0</v>
      </c>
      <c r="X38" s="57">
        <f t="shared" si="3"/>
        <v>840.3361344537816</v>
      </c>
      <c r="Y38" s="144" t="s">
        <v>95</v>
      </c>
      <c r="Z38" s="141" t="s">
        <v>296</v>
      </c>
      <c r="AA38" s="141" t="s">
        <v>297</v>
      </c>
    </row>
    <row r="39" spans="1:29" ht="35.25" customHeight="1" thickBot="1" x14ac:dyDescent="0.25">
      <c r="A39" s="48">
        <v>13</v>
      </c>
      <c r="B39" s="48"/>
      <c r="C39" s="48"/>
      <c r="D39" s="100" t="s">
        <v>119</v>
      </c>
      <c r="E39" s="133"/>
      <c r="F39" s="55">
        <f>SUM(F36:F38)</f>
        <v>33000</v>
      </c>
      <c r="G39" s="55"/>
      <c r="H39" s="55"/>
      <c r="I39" s="55"/>
      <c r="J39" s="55"/>
      <c r="K39" s="55"/>
      <c r="L39" s="55"/>
      <c r="M39" s="55"/>
      <c r="N39" s="55"/>
      <c r="O39" s="57">
        <f t="shared" ref="O39:V39" si="15">SUM(O36:O38)</f>
        <v>27731.092436974792</v>
      </c>
      <c r="P39" s="57">
        <f t="shared" si="15"/>
        <v>0</v>
      </c>
      <c r="Q39" s="57">
        <f t="shared" si="15"/>
        <v>0</v>
      </c>
      <c r="R39" s="57">
        <f t="shared" si="15"/>
        <v>0</v>
      </c>
      <c r="S39" s="57">
        <f t="shared" si="15"/>
        <v>0</v>
      </c>
      <c r="T39" s="57">
        <f t="shared" si="15"/>
        <v>0</v>
      </c>
      <c r="U39" s="57">
        <f t="shared" si="15"/>
        <v>0</v>
      </c>
      <c r="V39" s="57">
        <f t="shared" si="15"/>
        <v>0</v>
      </c>
      <c r="W39" s="57">
        <f t="shared" ref="W39" si="16">SUM(W36:W38)</f>
        <v>0</v>
      </c>
      <c r="X39" s="57">
        <f t="shared" ref="X39:X102" si="17">SUM(O39:W39)</f>
        <v>27731.092436974792</v>
      </c>
      <c r="Y39" s="142"/>
      <c r="Z39" s="143"/>
      <c r="AA39" s="145"/>
    </row>
    <row r="40" spans="1:29" ht="201.75" customHeight="1" thickBot="1" x14ac:dyDescent="0.25">
      <c r="A40" s="48">
        <v>14</v>
      </c>
      <c r="B40" s="48" t="s">
        <v>73</v>
      </c>
      <c r="C40" s="48">
        <v>9</v>
      </c>
      <c r="D40" s="75" t="s">
        <v>120</v>
      </c>
      <c r="E40" s="133" t="s">
        <v>121</v>
      </c>
      <c r="F40" s="55">
        <v>22000</v>
      </c>
      <c r="G40" s="55"/>
      <c r="H40" s="55"/>
      <c r="I40" s="55"/>
      <c r="J40" s="55">
        <v>0</v>
      </c>
      <c r="K40" s="55"/>
      <c r="L40" s="55"/>
      <c r="M40" s="55"/>
      <c r="N40" s="55"/>
      <c r="O40" s="57">
        <f t="shared" ref="O40:W40" si="18">F40</f>
        <v>22000</v>
      </c>
      <c r="P40" s="57">
        <f t="shared" si="18"/>
        <v>0</v>
      </c>
      <c r="Q40" s="57">
        <f t="shared" si="18"/>
        <v>0</v>
      </c>
      <c r="R40" s="57">
        <f t="shared" si="18"/>
        <v>0</v>
      </c>
      <c r="S40" s="57">
        <f t="shared" si="18"/>
        <v>0</v>
      </c>
      <c r="T40" s="57">
        <f t="shared" si="18"/>
        <v>0</v>
      </c>
      <c r="U40" s="57">
        <f t="shared" si="18"/>
        <v>0</v>
      </c>
      <c r="V40" s="57">
        <f t="shared" si="18"/>
        <v>0</v>
      </c>
      <c r="W40" s="57">
        <f t="shared" si="18"/>
        <v>0</v>
      </c>
      <c r="X40" s="57">
        <f t="shared" si="17"/>
        <v>22000</v>
      </c>
      <c r="Y40" s="137" t="s">
        <v>95</v>
      </c>
      <c r="Z40" s="146" t="s">
        <v>294</v>
      </c>
      <c r="AA40" s="147" t="s">
        <v>298</v>
      </c>
    </row>
    <row r="41" spans="1:29" ht="93" customHeight="1" thickBot="1" x14ac:dyDescent="0.25">
      <c r="A41" s="48">
        <v>15</v>
      </c>
      <c r="B41" s="48" t="s">
        <v>73</v>
      </c>
      <c r="C41" s="48">
        <v>10</v>
      </c>
      <c r="D41" s="148" t="s">
        <v>122</v>
      </c>
      <c r="E41" s="149" t="s">
        <v>123</v>
      </c>
      <c r="F41" s="55">
        <v>144000</v>
      </c>
      <c r="G41" s="55"/>
      <c r="H41" s="55"/>
      <c r="I41" s="55"/>
      <c r="J41" s="55"/>
      <c r="K41" s="55"/>
      <c r="L41" s="55"/>
      <c r="M41" s="55"/>
      <c r="N41" s="55"/>
      <c r="O41" s="57">
        <f t="shared" ref="O41:W42" si="19">F41/1.19</f>
        <v>121008.40336134455</v>
      </c>
      <c r="P41" s="57">
        <f t="shared" si="19"/>
        <v>0</v>
      </c>
      <c r="Q41" s="57">
        <f t="shared" si="19"/>
        <v>0</v>
      </c>
      <c r="R41" s="57">
        <f t="shared" si="19"/>
        <v>0</v>
      </c>
      <c r="S41" s="57">
        <f t="shared" si="19"/>
        <v>0</v>
      </c>
      <c r="T41" s="57">
        <f t="shared" si="19"/>
        <v>0</v>
      </c>
      <c r="U41" s="57">
        <f t="shared" si="19"/>
        <v>0</v>
      </c>
      <c r="V41" s="57">
        <f t="shared" si="19"/>
        <v>0</v>
      </c>
      <c r="W41" s="57">
        <f t="shared" si="19"/>
        <v>0</v>
      </c>
      <c r="X41" s="57">
        <f t="shared" si="17"/>
        <v>121008.40336134455</v>
      </c>
      <c r="Y41" s="137" t="s">
        <v>95</v>
      </c>
      <c r="Z41" s="403" t="s">
        <v>124</v>
      </c>
      <c r="AA41" s="404"/>
    </row>
    <row r="42" spans="1:29" ht="48.75" customHeight="1" thickBot="1" x14ac:dyDescent="0.25">
      <c r="A42" s="208">
        <v>16</v>
      </c>
      <c r="B42" s="48" t="s">
        <v>73</v>
      </c>
      <c r="C42" s="48">
        <v>11</v>
      </c>
      <c r="D42" s="75" t="s">
        <v>125</v>
      </c>
      <c r="E42" s="133" t="s">
        <v>126</v>
      </c>
      <c r="F42" s="55">
        <v>25000</v>
      </c>
      <c r="G42" s="55">
        <v>5000</v>
      </c>
      <c r="H42" s="55">
        <v>13000</v>
      </c>
      <c r="I42" s="55">
        <v>5000</v>
      </c>
      <c r="J42" s="55">
        <v>1000</v>
      </c>
      <c r="K42" s="55">
        <v>2000</v>
      </c>
      <c r="L42" s="55">
        <v>2000</v>
      </c>
      <c r="M42" s="55">
        <v>0</v>
      </c>
      <c r="N42" s="55"/>
      <c r="O42" s="57">
        <f t="shared" si="19"/>
        <v>21008.403361344539</v>
      </c>
      <c r="P42" s="57">
        <f t="shared" si="19"/>
        <v>4201.680672268908</v>
      </c>
      <c r="Q42" s="57">
        <f t="shared" si="19"/>
        <v>10924.36974789916</v>
      </c>
      <c r="R42" s="57">
        <f t="shared" si="19"/>
        <v>4201.680672268908</v>
      </c>
      <c r="S42" s="57">
        <f t="shared" si="19"/>
        <v>840.3361344537816</v>
      </c>
      <c r="T42" s="57">
        <f t="shared" si="19"/>
        <v>1680.6722689075632</v>
      </c>
      <c r="U42" s="57">
        <f t="shared" si="19"/>
        <v>1680.6722689075632</v>
      </c>
      <c r="V42" s="57">
        <f t="shared" si="19"/>
        <v>0</v>
      </c>
      <c r="W42" s="57">
        <f t="shared" si="19"/>
        <v>0</v>
      </c>
      <c r="X42" s="57">
        <f t="shared" si="17"/>
        <v>44537.815126050424</v>
      </c>
      <c r="Y42" s="137" t="s">
        <v>95</v>
      </c>
      <c r="Z42" s="146" t="s">
        <v>294</v>
      </c>
      <c r="AA42" s="146" t="s">
        <v>298</v>
      </c>
    </row>
    <row r="43" spans="1:29" ht="30" customHeight="1" thickBot="1" x14ac:dyDescent="0.25">
      <c r="A43" s="48">
        <v>17</v>
      </c>
      <c r="B43" s="40"/>
      <c r="C43" s="48"/>
      <c r="D43" s="100" t="s">
        <v>74</v>
      </c>
      <c r="E43" s="133"/>
      <c r="F43" s="55">
        <f>SUM(F40:F42)</f>
        <v>191000</v>
      </c>
      <c r="G43" s="55">
        <f>SUM(G40:G42)</f>
        <v>5000</v>
      </c>
      <c r="H43" s="55">
        <f>SUM(H40:H42)</f>
        <v>13000</v>
      </c>
      <c r="I43" s="55">
        <f>SUM(I40:I42)</f>
        <v>5000</v>
      </c>
      <c r="J43" s="55">
        <f>SUM(J40:J42)</f>
        <v>1000</v>
      </c>
      <c r="K43" s="55">
        <v>2000</v>
      </c>
      <c r="L43" s="55">
        <f t="shared" ref="L43:V43" si="20">SUM(L40:L42)</f>
        <v>2000</v>
      </c>
      <c r="M43" s="55">
        <f t="shared" si="20"/>
        <v>0</v>
      </c>
      <c r="N43" s="55"/>
      <c r="O43" s="57">
        <f t="shared" si="20"/>
        <v>164016.80672268907</v>
      </c>
      <c r="P43" s="57">
        <f t="shared" si="20"/>
        <v>4201.680672268908</v>
      </c>
      <c r="Q43" s="57">
        <f t="shared" si="20"/>
        <v>10924.36974789916</v>
      </c>
      <c r="R43" s="57">
        <f t="shared" si="20"/>
        <v>4201.680672268908</v>
      </c>
      <c r="S43" s="57">
        <f t="shared" si="20"/>
        <v>840.3361344537816</v>
      </c>
      <c r="T43" s="57">
        <f t="shared" si="20"/>
        <v>1680.6722689075632</v>
      </c>
      <c r="U43" s="57">
        <f t="shared" si="20"/>
        <v>1680.6722689075632</v>
      </c>
      <c r="V43" s="57">
        <f t="shared" si="20"/>
        <v>0</v>
      </c>
      <c r="W43" s="57">
        <f t="shared" ref="W43" si="21">SUM(W40:W42)</f>
        <v>0</v>
      </c>
      <c r="X43" s="57">
        <f t="shared" si="17"/>
        <v>187546.21848739494</v>
      </c>
      <c r="Y43" s="142"/>
      <c r="Z43" s="143"/>
      <c r="AA43" s="145"/>
    </row>
    <row r="44" spans="1:29" ht="282.75" customHeight="1" thickBot="1" x14ac:dyDescent="0.25">
      <c r="A44" s="48">
        <v>18</v>
      </c>
      <c r="B44" s="75" t="s">
        <v>127</v>
      </c>
      <c r="C44" s="120">
        <v>12</v>
      </c>
      <c r="D44" s="150" t="s">
        <v>128</v>
      </c>
      <c r="E44" s="133" t="s">
        <v>129</v>
      </c>
      <c r="F44" s="77">
        <v>5000</v>
      </c>
      <c r="G44" s="77"/>
      <c r="H44" s="77"/>
      <c r="I44" s="77"/>
      <c r="J44" s="77"/>
      <c r="K44" s="77"/>
      <c r="L44" s="77"/>
      <c r="M44" s="77"/>
      <c r="N44" s="77"/>
      <c r="O44" s="57">
        <f t="shared" ref="O44:W47" si="22">F44/1.19</f>
        <v>4201.680672268908</v>
      </c>
      <c r="P44" s="57">
        <f t="shared" si="22"/>
        <v>0</v>
      </c>
      <c r="Q44" s="57">
        <f t="shared" si="22"/>
        <v>0</v>
      </c>
      <c r="R44" s="57">
        <f t="shared" si="22"/>
        <v>0</v>
      </c>
      <c r="S44" s="57">
        <f t="shared" si="22"/>
        <v>0</v>
      </c>
      <c r="T44" s="57">
        <f t="shared" si="22"/>
        <v>0</v>
      </c>
      <c r="U44" s="57">
        <f t="shared" si="22"/>
        <v>0</v>
      </c>
      <c r="V44" s="57">
        <f t="shared" si="22"/>
        <v>0</v>
      </c>
      <c r="W44" s="57">
        <f t="shared" si="22"/>
        <v>0</v>
      </c>
      <c r="X44" s="57">
        <f t="shared" si="17"/>
        <v>4201.680672268908</v>
      </c>
      <c r="Y44" s="144" t="s">
        <v>95</v>
      </c>
      <c r="Z44" s="141" t="s">
        <v>344</v>
      </c>
      <c r="AA44" s="141" t="s">
        <v>344</v>
      </c>
      <c r="AC44" s="116"/>
    </row>
    <row r="45" spans="1:29" ht="156.75" customHeight="1" thickBot="1" x14ac:dyDescent="0.25">
      <c r="A45" s="48">
        <v>19</v>
      </c>
      <c r="B45" s="75" t="s">
        <v>127</v>
      </c>
      <c r="C45" s="120">
        <v>13</v>
      </c>
      <c r="D45" s="151" t="s">
        <v>404</v>
      </c>
      <c r="E45" s="133" t="s">
        <v>130</v>
      </c>
      <c r="F45" s="55"/>
      <c r="G45" s="55">
        <v>26900</v>
      </c>
      <c r="H45" s="55">
        <v>202500</v>
      </c>
      <c r="I45" s="55"/>
      <c r="J45" s="55">
        <v>12000</v>
      </c>
      <c r="K45" s="55"/>
      <c r="L45" s="55">
        <v>2700</v>
      </c>
      <c r="M45" s="55"/>
      <c r="N45" s="55"/>
      <c r="O45" s="57">
        <f t="shared" si="22"/>
        <v>0</v>
      </c>
      <c r="P45" s="57">
        <f t="shared" si="22"/>
        <v>22605.042016806725</v>
      </c>
      <c r="Q45" s="57">
        <f t="shared" si="22"/>
        <v>170168.06722689077</v>
      </c>
      <c r="R45" s="57">
        <f t="shared" si="22"/>
        <v>0</v>
      </c>
      <c r="S45" s="57">
        <f t="shared" si="22"/>
        <v>10084.033613445379</v>
      </c>
      <c r="T45" s="57">
        <f t="shared" si="22"/>
        <v>0</v>
      </c>
      <c r="U45" s="57">
        <f t="shared" si="22"/>
        <v>2268.90756302521</v>
      </c>
      <c r="V45" s="57">
        <f t="shared" si="22"/>
        <v>0</v>
      </c>
      <c r="W45" s="57">
        <f t="shared" si="22"/>
        <v>0</v>
      </c>
      <c r="X45" s="57">
        <f t="shared" si="17"/>
        <v>205126.05042016809</v>
      </c>
      <c r="Y45" s="144" t="s">
        <v>95</v>
      </c>
      <c r="Z45" s="138" t="s">
        <v>298</v>
      </c>
      <c r="AA45" s="141" t="s">
        <v>296</v>
      </c>
      <c r="AC45" s="116"/>
    </row>
    <row r="46" spans="1:29" ht="73.900000000000006" customHeight="1" thickBot="1" x14ac:dyDescent="0.25">
      <c r="A46" s="407">
        <v>20</v>
      </c>
      <c r="B46" s="152" t="s">
        <v>127</v>
      </c>
      <c r="C46" s="120">
        <v>14</v>
      </c>
      <c r="D46" s="151" t="s">
        <v>131</v>
      </c>
      <c r="E46" s="133" t="s">
        <v>132</v>
      </c>
      <c r="F46" s="55">
        <v>4000</v>
      </c>
      <c r="G46" s="55"/>
      <c r="H46" s="55">
        <v>200</v>
      </c>
      <c r="I46" s="55"/>
      <c r="J46" s="55"/>
      <c r="K46" s="55"/>
      <c r="L46" s="55">
        <v>300</v>
      </c>
      <c r="M46" s="55"/>
      <c r="N46" s="55"/>
      <c r="O46" s="57">
        <f t="shared" si="22"/>
        <v>3361.3445378151264</v>
      </c>
      <c r="P46" s="57">
        <f t="shared" si="22"/>
        <v>0</v>
      </c>
      <c r="Q46" s="57">
        <f t="shared" si="22"/>
        <v>168.0672268907563</v>
      </c>
      <c r="R46" s="57">
        <f t="shared" si="22"/>
        <v>0</v>
      </c>
      <c r="S46" s="57">
        <f t="shared" si="22"/>
        <v>0</v>
      </c>
      <c r="T46" s="57">
        <f t="shared" si="22"/>
        <v>0</v>
      </c>
      <c r="U46" s="57">
        <f t="shared" si="22"/>
        <v>252.10084033613447</v>
      </c>
      <c r="V46" s="57">
        <f t="shared" si="22"/>
        <v>0</v>
      </c>
      <c r="W46" s="57">
        <f t="shared" si="22"/>
        <v>0</v>
      </c>
      <c r="X46" s="57">
        <f t="shared" si="17"/>
        <v>3781.5126050420172</v>
      </c>
      <c r="Y46" s="144" t="s">
        <v>95</v>
      </c>
      <c r="Z46" s="138" t="s">
        <v>344</v>
      </c>
      <c r="AA46" s="138" t="s">
        <v>344</v>
      </c>
      <c r="AC46" s="116"/>
    </row>
    <row r="47" spans="1:29" ht="86.25" customHeight="1" thickBot="1" x14ac:dyDescent="0.25">
      <c r="A47" s="408"/>
      <c r="B47" s="152" t="s">
        <v>127</v>
      </c>
      <c r="C47" s="120">
        <v>15</v>
      </c>
      <c r="D47" s="151" t="s">
        <v>133</v>
      </c>
      <c r="E47" s="133" t="s">
        <v>134</v>
      </c>
      <c r="F47" s="55">
        <v>25000</v>
      </c>
      <c r="G47" s="55">
        <v>1100</v>
      </c>
      <c r="H47" s="55">
        <v>7300</v>
      </c>
      <c r="I47" s="55">
        <v>1000</v>
      </c>
      <c r="J47" s="55">
        <v>1000</v>
      </c>
      <c r="K47" s="55"/>
      <c r="L47" s="55"/>
      <c r="M47" s="55"/>
      <c r="N47" s="55"/>
      <c r="O47" s="57">
        <f t="shared" si="22"/>
        <v>21008.403361344539</v>
      </c>
      <c r="P47" s="57">
        <f t="shared" si="22"/>
        <v>924.36974789915973</v>
      </c>
      <c r="Q47" s="57">
        <f t="shared" si="22"/>
        <v>6134.453781512605</v>
      </c>
      <c r="R47" s="57">
        <f t="shared" si="22"/>
        <v>840.3361344537816</v>
      </c>
      <c r="S47" s="57">
        <f t="shared" si="22"/>
        <v>840.3361344537816</v>
      </c>
      <c r="T47" s="57">
        <f t="shared" si="22"/>
        <v>0</v>
      </c>
      <c r="U47" s="57">
        <f t="shared" si="22"/>
        <v>0</v>
      </c>
      <c r="V47" s="57">
        <f t="shared" si="22"/>
        <v>0</v>
      </c>
      <c r="W47" s="57">
        <f t="shared" si="22"/>
        <v>0</v>
      </c>
      <c r="X47" s="57">
        <f t="shared" si="17"/>
        <v>29747.899159663866</v>
      </c>
      <c r="Y47" s="144" t="s">
        <v>95</v>
      </c>
      <c r="Z47" s="138" t="s">
        <v>293</v>
      </c>
      <c r="AA47" s="141" t="s">
        <v>385</v>
      </c>
      <c r="AC47" s="116"/>
    </row>
    <row r="48" spans="1:29" ht="27" customHeight="1" thickBot="1" x14ac:dyDescent="0.25">
      <c r="A48" s="48">
        <v>21</v>
      </c>
      <c r="B48" s="37"/>
      <c r="C48" s="48"/>
      <c r="D48" s="100" t="s">
        <v>135</v>
      </c>
      <c r="E48" s="133"/>
      <c r="F48" s="55">
        <f>SUM(F44:F47)</f>
        <v>34000</v>
      </c>
      <c r="G48" s="55">
        <f>SUM(G44:G47)</f>
        <v>28000</v>
      </c>
      <c r="H48" s="55">
        <f>SUM(H44:H47)</f>
        <v>210000</v>
      </c>
      <c r="I48" s="55">
        <f>SUM(I44:I47)</f>
        <v>1000</v>
      </c>
      <c r="J48" s="55">
        <f>SUM(J44:J47)</f>
        <v>13000</v>
      </c>
      <c r="K48" s="55"/>
      <c r="L48" s="55">
        <f>SUM(L44:L47)</f>
        <v>3000</v>
      </c>
      <c r="M48" s="55"/>
      <c r="N48" s="55"/>
      <c r="O48" s="57">
        <f t="shared" ref="O48:V48" si="23">SUM(O44:O47)</f>
        <v>28571.428571428572</v>
      </c>
      <c r="P48" s="57">
        <f t="shared" si="23"/>
        <v>23529.411764705885</v>
      </c>
      <c r="Q48" s="57">
        <f t="shared" si="23"/>
        <v>176470.58823529413</v>
      </c>
      <c r="R48" s="57">
        <f t="shared" si="23"/>
        <v>840.3361344537816</v>
      </c>
      <c r="S48" s="57">
        <f t="shared" si="23"/>
        <v>10924.36974789916</v>
      </c>
      <c r="T48" s="57">
        <f t="shared" si="23"/>
        <v>0</v>
      </c>
      <c r="U48" s="57">
        <f t="shared" si="23"/>
        <v>2521.0084033613443</v>
      </c>
      <c r="V48" s="57">
        <f t="shared" si="23"/>
        <v>0</v>
      </c>
      <c r="W48" s="57">
        <f t="shared" ref="W48" si="24">SUM(W44:W47)</f>
        <v>0</v>
      </c>
      <c r="X48" s="57">
        <f t="shared" si="17"/>
        <v>242857.14285714284</v>
      </c>
      <c r="Y48" s="142"/>
      <c r="Z48" s="140"/>
      <c r="AA48" s="136"/>
      <c r="AC48" s="116"/>
    </row>
    <row r="49" spans="1:28" ht="31.5" customHeight="1" thickBot="1" x14ac:dyDescent="0.25">
      <c r="A49" s="48">
        <v>22</v>
      </c>
      <c r="B49" s="44"/>
      <c r="C49" s="48"/>
      <c r="D49" s="75" t="s">
        <v>136</v>
      </c>
      <c r="E49" s="133"/>
      <c r="F49" s="55"/>
      <c r="G49" s="153"/>
      <c r="H49" s="153"/>
      <c r="I49" s="153"/>
      <c r="J49" s="153"/>
      <c r="K49" s="153"/>
      <c r="L49" s="153"/>
      <c r="M49" s="153"/>
      <c r="N49" s="153"/>
      <c r="O49" s="57"/>
      <c r="P49" s="57"/>
      <c r="Q49" s="57"/>
      <c r="R49" s="57"/>
      <c r="S49" s="57"/>
      <c r="T49" s="57"/>
      <c r="U49" s="57"/>
      <c r="V49" s="57"/>
      <c r="W49" s="57"/>
      <c r="X49" s="57"/>
      <c r="Y49" s="142"/>
      <c r="Z49" s="143"/>
      <c r="AA49" s="145"/>
    </row>
    <row r="50" spans="1:28" ht="56.25" customHeight="1" thickBot="1" x14ac:dyDescent="0.25">
      <c r="A50" s="208">
        <v>23</v>
      </c>
      <c r="B50" s="44" t="s">
        <v>137</v>
      </c>
      <c r="C50" s="48">
        <v>16</v>
      </c>
      <c r="D50" s="154" t="s">
        <v>292</v>
      </c>
      <c r="E50" s="133" t="s">
        <v>138</v>
      </c>
      <c r="F50" s="55">
        <v>4000</v>
      </c>
      <c r="G50" s="55">
        <v>600</v>
      </c>
      <c r="H50" s="55">
        <v>3600</v>
      </c>
      <c r="I50" s="55">
        <v>200</v>
      </c>
      <c r="J50" s="55">
        <v>200</v>
      </c>
      <c r="K50" s="55"/>
      <c r="L50" s="55">
        <v>300</v>
      </c>
      <c r="M50" s="55"/>
      <c r="N50" s="55"/>
      <c r="O50" s="57">
        <f t="shared" ref="O50:W53" si="25">F50/1.19</f>
        <v>3361.3445378151264</v>
      </c>
      <c r="P50" s="57">
        <f t="shared" si="25"/>
        <v>504.20168067226894</v>
      </c>
      <c r="Q50" s="57">
        <f t="shared" si="25"/>
        <v>3025.2100840336134</v>
      </c>
      <c r="R50" s="57">
        <f t="shared" si="25"/>
        <v>168.0672268907563</v>
      </c>
      <c r="S50" s="57">
        <f t="shared" si="25"/>
        <v>168.0672268907563</v>
      </c>
      <c r="T50" s="57">
        <f t="shared" si="25"/>
        <v>0</v>
      </c>
      <c r="U50" s="57">
        <f t="shared" si="25"/>
        <v>252.10084033613447</v>
      </c>
      <c r="V50" s="57">
        <f t="shared" si="25"/>
        <v>0</v>
      </c>
      <c r="W50" s="57">
        <f t="shared" si="25"/>
        <v>0</v>
      </c>
      <c r="X50" s="57">
        <f t="shared" si="17"/>
        <v>7478.991596638657</v>
      </c>
      <c r="Y50" s="137" t="s">
        <v>95</v>
      </c>
      <c r="Z50" s="141" t="s">
        <v>386</v>
      </c>
      <c r="AA50" s="138" t="s">
        <v>385</v>
      </c>
    </row>
    <row r="51" spans="1:28" ht="117.6" customHeight="1" thickBot="1" x14ac:dyDescent="0.25">
      <c r="A51" s="48">
        <v>24</v>
      </c>
      <c r="B51" s="44" t="s">
        <v>137</v>
      </c>
      <c r="C51" s="48">
        <v>17</v>
      </c>
      <c r="D51" s="155" t="s">
        <v>139</v>
      </c>
      <c r="E51" s="156" t="s">
        <v>140</v>
      </c>
      <c r="F51" s="157">
        <v>37000</v>
      </c>
      <c r="G51" s="55">
        <v>16400</v>
      </c>
      <c r="H51" s="55">
        <v>17300</v>
      </c>
      <c r="I51" s="55">
        <v>2000</v>
      </c>
      <c r="J51" s="55">
        <v>1300</v>
      </c>
      <c r="K51" s="55"/>
      <c r="L51" s="55">
        <v>2000</v>
      </c>
      <c r="M51" s="55"/>
      <c r="N51" s="55"/>
      <c r="O51" s="57">
        <f t="shared" si="25"/>
        <v>31092.436974789918</v>
      </c>
      <c r="P51" s="57">
        <f t="shared" si="25"/>
        <v>13781.512605042017</v>
      </c>
      <c r="Q51" s="57">
        <f t="shared" si="25"/>
        <v>14537.81512605042</v>
      </c>
      <c r="R51" s="57">
        <f t="shared" si="25"/>
        <v>1680.6722689075632</v>
      </c>
      <c r="S51" s="57">
        <f t="shared" si="25"/>
        <v>1092.4369747899161</v>
      </c>
      <c r="T51" s="57">
        <f t="shared" si="25"/>
        <v>0</v>
      </c>
      <c r="U51" s="57">
        <f t="shared" si="25"/>
        <v>1680.6722689075632</v>
      </c>
      <c r="V51" s="57">
        <f t="shared" si="25"/>
        <v>0</v>
      </c>
      <c r="W51" s="57">
        <f t="shared" si="25"/>
        <v>0</v>
      </c>
      <c r="X51" s="57">
        <f t="shared" si="17"/>
        <v>63865.54621848739</v>
      </c>
      <c r="Y51" s="137" t="s">
        <v>95</v>
      </c>
      <c r="Z51" s="146" t="s">
        <v>296</v>
      </c>
      <c r="AA51" s="147" t="s">
        <v>385</v>
      </c>
    </row>
    <row r="52" spans="1:28" ht="86.25" customHeight="1" thickBot="1" x14ac:dyDescent="0.25">
      <c r="A52" s="48">
        <v>25</v>
      </c>
      <c r="B52" s="44" t="s">
        <v>137</v>
      </c>
      <c r="C52" s="48">
        <v>18</v>
      </c>
      <c r="D52" s="150" t="s">
        <v>141</v>
      </c>
      <c r="E52" s="133" t="s">
        <v>142</v>
      </c>
      <c r="F52" s="55">
        <v>38000</v>
      </c>
      <c r="G52" s="55">
        <v>3000</v>
      </c>
      <c r="H52" s="55">
        <v>4100</v>
      </c>
      <c r="I52" s="55">
        <v>800</v>
      </c>
      <c r="J52" s="55">
        <v>1500</v>
      </c>
      <c r="K52" s="55"/>
      <c r="L52" s="55">
        <v>2000</v>
      </c>
      <c r="M52" s="55"/>
      <c r="N52" s="55"/>
      <c r="O52" s="57">
        <f t="shared" si="25"/>
        <v>31932.773109243699</v>
      </c>
      <c r="P52" s="57">
        <f t="shared" si="25"/>
        <v>2521.0084033613448</v>
      </c>
      <c r="Q52" s="57">
        <f t="shared" si="25"/>
        <v>3445.3781512605042</v>
      </c>
      <c r="R52" s="57">
        <f t="shared" si="25"/>
        <v>672.26890756302521</v>
      </c>
      <c r="S52" s="57">
        <f t="shared" si="25"/>
        <v>1260.5042016806724</v>
      </c>
      <c r="T52" s="57">
        <f t="shared" si="25"/>
        <v>0</v>
      </c>
      <c r="U52" s="57">
        <f t="shared" si="25"/>
        <v>1680.6722689075632</v>
      </c>
      <c r="V52" s="57">
        <f t="shared" si="25"/>
        <v>0</v>
      </c>
      <c r="W52" s="57">
        <f t="shared" si="25"/>
        <v>0</v>
      </c>
      <c r="X52" s="57">
        <f t="shared" si="17"/>
        <v>41512.605042016803</v>
      </c>
      <c r="Y52" s="137" t="s">
        <v>95</v>
      </c>
      <c r="Z52" s="146" t="s">
        <v>293</v>
      </c>
      <c r="AA52" s="147" t="s">
        <v>296</v>
      </c>
    </row>
    <row r="53" spans="1:28" ht="324.75" customHeight="1" thickBot="1" x14ac:dyDescent="0.25">
      <c r="A53" s="48">
        <v>26</v>
      </c>
      <c r="B53" s="44" t="s">
        <v>137</v>
      </c>
      <c r="C53" s="70" t="s">
        <v>143</v>
      </c>
      <c r="D53" s="158" t="s">
        <v>144</v>
      </c>
      <c r="E53" s="133" t="s">
        <v>145</v>
      </c>
      <c r="F53" s="157">
        <v>9000</v>
      </c>
      <c r="G53" s="55">
        <v>3000</v>
      </c>
      <c r="H53" s="55">
        <v>21000</v>
      </c>
      <c r="I53" s="55">
        <v>2000</v>
      </c>
      <c r="J53" s="55">
        <v>2000</v>
      </c>
      <c r="K53" s="55"/>
      <c r="L53" s="55">
        <v>1700</v>
      </c>
      <c r="M53" s="55"/>
      <c r="N53" s="55"/>
      <c r="O53" s="57">
        <f t="shared" si="25"/>
        <v>7563.0252100840344</v>
      </c>
      <c r="P53" s="57">
        <f t="shared" si="25"/>
        <v>2521.0084033613448</v>
      </c>
      <c r="Q53" s="57">
        <f t="shared" si="25"/>
        <v>17647.058823529413</v>
      </c>
      <c r="R53" s="57">
        <f t="shared" si="25"/>
        <v>1680.6722689075632</v>
      </c>
      <c r="S53" s="57">
        <f t="shared" si="25"/>
        <v>1680.6722689075632</v>
      </c>
      <c r="T53" s="57">
        <f t="shared" si="25"/>
        <v>0</v>
      </c>
      <c r="U53" s="57">
        <f t="shared" si="25"/>
        <v>1428.5714285714287</v>
      </c>
      <c r="V53" s="57">
        <f t="shared" si="25"/>
        <v>0</v>
      </c>
      <c r="W53" s="57">
        <f t="shared" si="25"/>
        <v>0</v>
      </c>
      <c r="X53" s="57">
        <f t="shared" si="17"/>
        <v>32521.008403361346</v>
      </c>
      <c r="Y53" s="137" t="s">
        <v>95</v>
      </c>
      <c r="Z53" s="146" t="s">
        <v>300</v>
      </c>
      <c r="AA53" s="147" t="s">
        <v>299</v>
      </c>
    </row>
    <row r="54" spans="1:28" ht="27.6" customHeight="1" thickBot="1" x14ac:dyDescent="0.25">
      <c r="A54" s="407">
        <v>27</v>
      </c>
      <c r="B54" s="44"/>
      <c r="C54" s="70"/>
      <c r="D54" s="159" t="s">
        <v>146</v>
      </c>
      <c r="E54" s="133"/>
      <c r="F54" s="157">
        <f>SUM(F50:F53)</f>
        <v>88000</v>
      </c>
      <c r="G54" s="55">
        <f>SUM(G50:G53)</f>
        <v>23000</v>
      </c>
      <c r="H54" s="55">
        <f>SUM(H50:H53)</f>
        <v>46000</v>
      </c>
      <c r="I54" s="55">
        <f>SUM(I50:I53)</f>
        <v>5000</v>
      </c>
      <c r="J54" s="55">
        <f>SUM(J50:J53)</f>
        <v>5000</v>
      </c>
      <c r="K54" s="55"/>
      <c r="L54" s="55">
        <f>SUM(L50:L53)</f>
        <v>6000</v>
      </c>
      <c r="M54" s="55"/>
      <c r="N54" s="55"/>
      <c r="O54" s="57">
        <f t="shared" ref="O54:V54" si="26">SUM(O50:O53)</f>
        <v>73949.579831932773</v>
      </c>
      <c r="P54" s="57">
        <f t="shared" si="26"/>
        <v>19327.731092436978</v>
      </c>
      <c r="Q54" s="57">
        <f t="shared" si="26"/>
        <v>38655.462184873948</v>
      </c>
      <c r="R54" s="57">
        <f t="shared" si="26"/>
        <v>4201.680672268908</v>
      </c>
      <c r="S54" s="57">
        <f t="shared" si="26"/>
        <v>4201.680672268908</v>
      </c>
      <c r="T54" s="57">
        <f t="shared" si="26"/>
        <v>0</v>
      </c>
      <c r="U54" s="57">
        <f t="shared" si="26"/>
        <v>5042.0168067226896</v>
      </c>
      <c r="V54" s="57">
        <f t="shared" si="26"/>
        <v>0</v>
      </c>
      <c r="W54" s="57">
        <f t="shared" ref="W54" si="27">SUM(W50:W53)</f>
        <v>0</v>
      </c>
      <c r="X54" s="57">
        <f t="shared" si="17"/>
        <v>145378.15126050421</v>
      </c>
      <c r="Y54" s="137"/>
      <c r="Z54" s="146"/>
      <c r="AA54" s="147"/>
    </row>
    <row r="55" spans="1:28" ht="62.25" customHeight="1" thickBot="1" x14ac:dyDescent="0.3">
      <c r="A55" s="408"/>
      <c r="B55" s="62" t="s">
        <v>137</v>
      </c>
      <c r="C55" s="70" t="s">
        <v>147</v>
      </c>
      <c r="D55" s="160" t="s">
        <v>148</v>
      </c>
      <c r="E55" s="133" t="s">
        <v>149</v>
      </c>
      <c r="F55" s="55">
        <v>5000</v>
      </c>
      <c r="G55" s="55"/>
      <c r="H55" s="55"/>
      <c r="I55" s="55"/>
      <c r="J55" s="55"/>
      <c r="K55" s="55"/>
      <c r="L55" s="55"/>
      <c r="M55" s="55"/>
      <c r="N55" s="55"/>
      <c r="O55" s="57">
        <f t="shared" ref="O55:W62" si="28">F55/1.19</f>
        <v>4201.680672268908</v>
      </c>
      <c r="P55" s="57">
        <f t="shared" si="28"/>
        <v>0</v>
      </c>
      <c r="Q55" s="57">
        <f t="shared" si="28"/>
        <v>0</v>
      </c>
      <c r="R55" s="57">
        <f t="shared" si="28"/>
        <v>0</v>
      </c>
      <c r="S55" s="57">
        <f t="shared" si="28"/>
        <v>0</v>
      </c>
      <c r="T55" s="57">
        <f t="shared" si="28"/>
        <v>0</v>
      </c>
      <c r="U55" s="57">
        <f t="shared" si="28"/>
        <v>0</v>
      </c>
      <c r="V55" s="57">
        <f t="shared" si="28"/>
        <v>0</v>
      </c>
      <c r="W55" s="57">
        <f t="shared" si="28"/>
        <v>0</v>
      </c>
      <c r="X55" s="57">
        <f t="shared" si="17"/>
        <v>4201.680672268908</v>
      </c>
      <c r="Y55" s="137" t="s">
        <v>95</v>
      </c>
      <c r="Z55" s="146" t="s">
        <v>300</v>
      </c>
      <c r="AA55" s="147" t="s">
        <v>301</v>
      </c>
      <c r="AB55" s="161"/>
    </row>
    <row r="56" spans="1:28" ht="192.75" customHeight="1" thickBot="1" x14ac:dyDescent="0.3">
      <c r="A56" s="48">
        <v>28</v>
      </c>
      <c r="B56" s="44" t="s">
        <v>137</v>
      </c>
      <c r="C56" s="70" t="s">
        <v>150</v>
      </c>
      <c r="D56" s="160" t="s">
        <v>151</v>
      </c>
      <c r="E56" s="133" t="s">
        <v>152</v>
      </c>
      <c r="F56" s="55">
        <v>10000</v>
      </c>
      <c r="G56" s="157">
        <v>1000</v>
      </c>
      <c r="H56" s="55">
        <v>8000</v>
      </c>
      <c r="I56" s="55"/>
      <c r="J56" s="55">
        <v>1000</v>
      </c>
      <c r="K56" s="55"/>
      <c r="L56" s="55">
        <v>1000</v>
      </c>
      <c r="M56" s="55"/>
      <c r="N56" s="55"/>
      <c r="O56" s="57">
        <f t="shared" si="28"/>
        <v>8403.361344537816</v>
      </c>
      <c r="P56" s="57">
        <f t="shared" si="28"/>
        <v>840.3361344537816</v>
      </c>
      <c r="Q56" s="57">
        <f t="shared" si="28"/>
        <v>6722.6890756302528</v>
      </c>
      <c r="R56" s="57">
        <f t="shared" si="28"/>
        <v>0</v>
      </c>
      <c r="S56" s="57">
        <f t="shared" si="28"/>
        <v>840.3361344537816</v>
      </c>
      <c r="T56" s="57">
        <f t="shared" si="28"/>
        <v>0</v>
      </c>
      <c r="U56" s="57">
        <f t="shared" si="28"/>
        <v>840.3361344537816</v>
      </c>
      <c r="V56" s="57">
        <f t="shared" si="28"/>
        <v>0</v>
      </c>
      <c r="W56" s="57">
        <f t="shared" si="28"/>
        <v>0</v>
      </c>
      <c r="X56" s="57">
        <f t="shared" si="17"/>
        <v>17647.058823529413</v>
      </c>
      <c r="Y56" s="137" t="s">
        <v>95</v>
      </c>
      <c r="Z56" s="146" t="s">
        <v>302</v>
      </c>
      <c r="AA56" s="147" t="s">
        <v>296</v>
      </c>
    </row>
    <row r="57" spans="1:28" ht="66.599999999999994" customHeight="1" thickBot="1" x14ac:dyDescent="0.25">
      <c r="A57" s="48">
        <v>29</v>
      </c>
      <c r="B57" s="44" t="s">
        <v>137</v>
      </c>
      <c r="C57" s="70" t="s">
        <v>153</v>
      </c>
      <c r="D57" s="159" t="s">
        <v>154</v>
      </c>
      <c r="E57" s="133" t="s">
        <v>155</v>
      </c>
      <c r="F57" s="55">
        <v>2500</v>
      </c>
      <c r="G57" s="55"/>
      <c r="H57" s="55"/>
      <c r="I57" s="55"/>
      <c r="J57" s="55"/>
      <c r="K57" s="55"/>
      <c r="L57" s="55"/>
      <c r="M57" s="55"/>
      <c r="N57" s="55"/>
      <c r="O57" s="57">
        <f t="shared" si="28"/>
        <v>2100.840336134454</v>
      </c>
      <c r="P57" s="57">
        <f t="shared" si="28"/>
        <v>0</v>
      </c>
      <c r="Q57" s="57">
        <f t="shared" si="28"/>
        <v>0</v>
      </c>
      <c r="R57" s="57">
        <f t="shared" si="28"/>
        <v>0</v>
      </c>
      <c r="S57" s="57">
        <f t="shared" si="28"/>
        <v>0</v>
      </c>
      <c r="T57" s="57">
        <f t="shared" si="28"/>
        <v>0</v>
      </c>
      <c r="U57" s="57">
        <f t="shared" si="28"/>
        <v>0</v>
      </c>
      <c r="V57" s="57">
        <f t="shared" si="28"/>
        <v>0</v>
      </c>
      <c r="W57" s="57">
        <f t="shared" si="28"/>
        <v>0</v>
      </c>
      <c r="X57" s="57">
        <f t="shared" si="17"/>
        <v>2100.840336134454</v>
      </c>
      <c r="Y57" s="137" t="s">
        <v>95</v>
      </c>
      <c r="Z57" s="146" t="s">
        <v>303</v>
      </c>
      <c r="AA57" s="146" t="s">
        <v>295</v>
      </c>
    </row>
    <row r="58" spans="1:28" ht="112.9" customHeight="1" thickBot="1" x14ac:dyDescent="0.25">
      <c r="A58" s="208">
        <v>30</v>
      </c>
      <c r="B58" s="44" t="s">
        <v>137</v>
      </c>
      <c r="C58" s="70" t="s">
        <v>156</v>
      </c>
      <c r="D58" s="150" t="s">
        <v>358</v>
      </c>
      <c r="E58" s="133" t="s">
        <v>157</v>
      </c>
      <c r="F58" s="55">
        <v>145000</v>
      </c>
      <c r="G58" s="55">
        <v>4800</v>
      </c>
      <c r="H58" s="193">
        <v>10400</v>
      </c>
      <c r="I58" s="55">
        <v>4500</v>
      </c>
      <c r="J58" s="55">
        <v>1600</v>
      </c>
      <c r="K58" s="55">
        <v>1000</v>
      </c>
      <c r="L58" s="55">
        <v>1600</v>
      </c>
      <c r="M58" s="55"/>
      <c r="N58" s="55"/>
      <c r="O58" s="57">
        <f t="shared" si="28"/>
        <v>121848.73949579832</v>
      </c>
      <c r="P58" s="57">
        <f t="shared" si="28"/>
        <v>4033.6134453781515</v>
      </c>
      <c r="Q58" s="57">
        <f t="shared" si="28"/>
        <v>8739.495798319329</v>
      </c>
      <c r="R58" s="57">
        <f t="shared" si="28"/>
        <v>3781.5126050420172</v>
      </c>
      <c r="S58" s="57">
        <f t="shared" si="28"/>
        <v>1344.5378151260504</v>
      </c>
      <c r="T58" s="57">
        <f t="shared" si="28"/>
        <v>840.3361344537816</v>
      </c>
      <c r="U58" s="57">
        <f t="shared" si="28"/>
        <v>1344.5378151260504</v>
      </c>
      <c r="V58" s="57">
        <f t="shared" si="28"/>
        <v>0</v>
      </c>
      <c r="W58" s="57">
        <f t="shared" si="28"/>
        <v>0</v>
      </c>
      <c r="X58" s="57">
        <f t="shared" si="17"/>
        <v>141932.77310924366</v>
      </c>
      <c r="Y58" s="137" t="s">
        <v>95</v>
      </c>
      <c r="Z58" s="146" t="s">
        <v>303</v>
      </c>
      <c r="AA58" s="146" t="s">
        <v>298</v>
      </c>
      <c r="AB58" s="161"/>
    </row>
    <row r="59" spans="1:28" ht="179.45" customHeight="1" thickBot="1" x14ac:dyDescent="0.25">
      <c r="A59" s="48">
        <v>31</v>
      </c>
      <c r="B59" s="44" t="s">
        <v>137</v>
      </c>
      <c r="C59" s="70" t="s">
        <v>158</v>
      </c>
      <c r="D59" s="162" t="s">
        <v>159</v>
      </c>
      <c r="E59" s="133" t="s">
        <v>160</v>
      </c>
      <c r="F59" s="55">
        <v>51000</v>
      </c>
      <c r="G59" s="55">
        <v>1000</v>
      </c>
      <c r="H59" s="55">
        <v>5000</v>
      </c>
      <c r="I59" s="55">
        <v>0</v>
      </c>
      <c r="J59" s="55">
        <v>1000</v>
      </c>
      <c r="K59" s="55">
        <v>1000</v>
      </c>
      <c r="L59" s="55">
        <v>1000</v>
      </c>
      <c r="M59" s="55"/>
      <c r="N59" s="55"/>
      <c r="O59" s="57">
        <f t="shared" si="28"/>
        <v>42857.142857142862</v>
      </c>
      <c r="P59" s="57">
        <f t="shared" si="28"/>
        <v>840.3361344537816</v>
      </c>
      <c r="Q59" s="57">
        <f t="shared" si="28"/>
        <v>4201.680672268908</v>
      </c>
      <c r="R59" s="57">
        <f t="shared" si="28"/>
        <v>0</v>
      </c>
      <c r="S59" s="57">
        <f t="shared" si="28"/>
        <v>840.3361344537816</v>
      </c>
      <c r="T59" s="57">
        <f t="shared" si="28"/>
        <v>840.3361344537816</v>
      </c>
      <c r="U59" s="57">
        <f t="shared" si="28"/>
        <v>840.3361344537816</v>
      </c>
      <c r="V59" s="57">
        <f t="shared" si="28"/>
        <v>0</v>
      </c>
      <c r="W59" s="57">
        <f t="shared" si="28"/>
        <v>0</v>
      </c>
      <c r="X59" s="57">
        <f t="shared" si="17"/>
        <v>50420.168067226907</v>
      </c>
      <c r="Y59" s="137" t="s">
        <v>95</v>
      </c>
      <c r="Z59" s="146" t="s">
        <v>303</v>
      </c>
      <c r="AA59" s="146" t="s">
        <v>298</v>
      </c>
    </row>
    <row r="60" spans="1:28" ht="201.75" customHeight="1" thickBot="1" x14ac:dyDescent="0.25">
      <c r="A60" s="48">
        <v>32</v>
      </c>
      <c r="B60" s="44" t="s">
        <v>137</v>
      </c>
      <c r="C60" s="70" t="s">
        <v>161</v>
      </c>
      <c r="D60" s="163" t="s">
        <v>376</v>
      </c>
      <c r="E60" s="164" t="s">
        <v>162</v>
      </c>
      <c r="F60" s="55">
        <v>99500</v>
      </c>
      <c r="G60" s="55">
        <v>1200</v>
      </c>
      <c r="H60" s="193">
        <v>5600</v>
      </c>
      <c r="I60" s="55">
        <v>500</v>
      </c>
      <c r="J60" s="55">
        <v>300</v>
      </c>
      <c r="K60" s="55"/>
      <c r="L60" s="55">
        <v>1400</v>
      </c>
      <c r="M60" s="55"/>
      <c r="N60" s="55"/>
      <c r="O60" s="57">
        <f t="shared" ref="O60:V61" si="29">F60/1.19</f>
        <v>83613.445378151271</v>
      </c>
      <c r="P60" s="57">
        <f t="shared" si="29"/>
        <v>1008.4033613445379</v>
      </c>
      <c r="Q60" s="57">
        <f t="shared" si="29"/>
        <v>4705.8823529411766</v>
      </c>
      <c r="R60" s="57">
        <f t="shared" si="29"/>
        <v>420.1680672268908</v>
      </c>
      <c r="S60" s="57">
        <f t="shared" si="29"/>
        <v>252.10084033613447</v>
      </c>
      <c r="T60" s="57">
        <f t="shared" si="29"/>
        <v>0</v>
      </c>
      <c r="U60" s="57">
        <f t="shared" si="29"/>
        <v>1176.4705882352941</v>
      </c>
      <c r="V60" s="57">
        <f t="shared" si="29"/>
        <v>0</v>
      </c>
      <c r="W60" s="57">
        <f t="shared" si="28"/>
        <v>0</v>
      </c>
      <c r="X60" s="57">
        <f t="shared" si="17"/>
        <v>91176.470588235301</v>
      </c>
      <c r="Y60" s="137" t="s">
        <v>95</v>
      </c>
      <c r="Z60" s="147" t="s">
        <v>298</v>
      </c>
      <c r="AA60" s="147" t="s">
        <v>298</v>
      </c>
    </row>
    <row r="61" spans="1:28" ht="202.5" customHeight="1" thickBot="1" x14ac:dyDescent="0.25">
      <c r="A61" s="48">
        <v>33</v>
      </c>
      <c r="B61" s="44" t="s">
        <v>137</v>
      </c>
      <c r="C61" s="70" t="s">
        <v>163</v>
      </c>
      <c r="D61" s="162" t="s">
        <v>164</v>
      </c>
      <c r="E61" s="133" t="s">
        <v>165</v>
      </c>
      <c r="F61" s="55">
        <v>44500</v>
      </c>
      <c r="G61" s="55">
        <v>5000</v>
      </c>
      <c r="H61" s="55">
        <v>32000</v>
      </c>
      <c r="I61" s="55">
        <v>500</v>
      </c>
      <c r="J61" s="55">
        <v>1000</v>
      </c>
      <c r="K61" s="55"/>
      <c r="L61" s="55">
        <v>1000</v>
      </c>
      <c r="M61" s="55"/>
      <c r="N61" s="55"/>
      <c r="O61" s="57">
        <f t="shared" si="29"/>
        <v>37394.957983193279</v>
      </c>
      <c r="P61" s="57">
        <f t="shared" si="29"/>
        <v>4201.680672268908</v>
      </c>
      <c r="Q61" s="57">
        <f t="shared" si="29"/>
        <v>26890.756302521011</v>
      </c>
      <c r="R61" s="57">
        <f t="shared" si="29"/>
        <v>420.1680672268908</v>
      </c>
      <c r="S61" s="57">
        <f t="shared" si="29"/>
        <v>840.3361344537816</v>
      </c>
      <c r="T61" s="57">
        <f t="shared" si="29"/>
        <v>0</v>
      </c>
      <c r="U61" s="57">
        <f t="shared" si="29"/>
        <v>840.3361344537816</v>
      </c>
      <c r="V61" s="57">
        <f t="shared" si="29"/>
        <v>0</v>
      </c>
      <c r="W61" s="57">
        <f t="shared" si="28"/>
        <v>0</v>
      </c>
      <c r="X61" s="57">
        <f t="shared" si="17"/>
        <v>70588.23529411765</v>
      </c>
      <c r="Y61" s="137" t="s">
        <v>95</v>
      </c>
      <c r="Z61" s="147" t="s">
        <v>293</v>
      </c>
      <c r="AA61" s="147" t="s">
        <v>298</v>
      </c>
    </row>
    <row r="62" spans="1:28" ht="42" customHeight="1" thickBot="1" x14ac:dyDescent="0.25">
      <c r="A62" s="100">
        <v>34</v>
      </c>
      <c r="B62" s="44" t="s">
        <v>137</v>
      </c>
      <c r="C62" s="70" t="s">
        <v>166</v>
      </c>
      <c r="D62" s="162" t="s">
        <v>167</v>
      </c>
      <c r="E62" s="133" t="s">
        <v>168</v>
      </c>
      <c r="F62" s="55">
        <v>42000</v>
      </c>
      <c r="G62" s="55"/>
      <c r="H62" s="55"/>
      <c r="I62" s="55"/>
      <c r="J62" s="55"/>
      <c r="K62" s="55"/>
      <c r="L62" s="55"/>
      <c r="M62" s="55"/>
      <c r="N62" s="55"/>
      <c r="O62" s="57">
        <f t="shared" ref="O62:V62" si="30">F62</f>
        <v>42000</v>
      </c>
      <c r="P62" s="57">
        <f t="shared" si="30"/>
        <v>0</v>
      </c>
      <c r="Q62" s="57">
        <f t="shared" si="30"/>
        <v>0</v>
      </c>
      <c r="R62" s="57">
        <f t="shared" si="30"/>
        <v>0</v>
      </c>
      <c r="S62" s="57">
        <f t="shared" si="30"/>
        <v>0</v>
      </c>
      <c r="T62" s="57">
        <f t="shared" si="30"/>
        <v>0</v>
      </c>
      <c r="U62" s="57">
        <f t="shared" si="30"/>
        <v>0</v>
      </c>
      <c r="V62" s="57">
        <f t="shared" si="30"/>
        <v>0</v>
      </c>
      <c r="W62" s="57">
        <f t="shared" si="28"/>
        <v>0</v>
      </c>
      <c r="X62" s="57">
        <f t="shared" si="17"/>
        <v>42000</v>
      </c>
      <c r="Y62" s="137" t="s">
        <v>95</v>
      </c>
      <c r="Z62" s="147" t="s">
        <v>293</v>
      </c>
      <c r="AA62" s="147" t="s">
        <v>298</v>
      </c>
    </row>
    <row r="63" spans="1:28" ht="191.25" customHeight="1" thickBot="1" x14ac:dyDescent="0.25">
      <c r="A63" s="243">
        <v>35</v>
      </c>
      <c r="B63" s="44" t="s">
        <v>137</v>
      </c>
      <c r="C63" s="70" t="s">
        <v>169</v>
      </c>
      <c r="D63" s="159" t="s">
        <v>170</v>
      </c>
      <c r="E63" s="133" t="s">
        <v>171</v>
      </c>
      <c r="F63" s="55">
        <v>30000</v>
      </c>
      <c r="G63" s="55"/>
      <c r="H63" s="55"/>
      <c r="I63" s="55"/>
      <c r="J63" s="55"/>
      <c r="K63" s="55"/>
      <c r="L63" s="55"/>
      <c r="M63" s="55"/>
      <c r="N63" s="55"/>
      <c r="O63" s="57">
        <f t="shared" ref="O63:O78" si="31">F63/1.19</f>
        <v>25210.084033613446</v>
      </c>
      <c r="P63" s="57">
        <f t="shared" ref="P63:P78" si="32">G63/1.19</f>
        <v>0</v>
      </c>
      <c r="Q63" s="57">
        <f t="shared" ref="Q63:Q78" si="33">H63/1.19</f>
        <v>0</v>
      </c>
      <c r="R63" s="57">
        <f t="shared" ref="R63:R78" si="34">I63/1.19</f>
        <v>0</v>
      </c>
      <c r="S63" s="57">
        <f t="shared" ref="S63:S78" si="35">J63/1.19</f>
        <v>0</v>
      </c>
      <c r="T63" s="57">
        <f t="shared" ref="T63:T78" si="36">K63/1.19</f>
        <v>0</v>
      </c>
      <c r="U63" s="57">
        <f t="shared" ref="U63:U78" si="37">L63/1.19</f>
        <v>0</v>
      </c>
      <c r="V63" s="57">
        <f t="shared" ref="V63:V78" si="38">M63/1.19</f>
        <v>0</v>
      </c>
      <c r="W63" s="57">
        <f t="shared" ref="W63:W78" si="39">N63/1.19</f>
        <v>0</v>
      </c>
      <c r="X63" s="57">
        <f t="shared" si="17"/>
        <v>25210.084033613446</v>
      </c>
      <c r="Y63" s="137" t="s">
        <v>95</v>
      </c>
      <c r="Z63" s="146" t="s">
        <v>298</v>
      </c>
      <c r="AA63" s="146" t="s">
        <v>296</v>
      </c>
    </row>
    <row r="64" spans="1:28" ht="110.25" customHeight="1" thickBot="1" x14ac:dyDescent="0.25">
      <c r="A64" s="48">
        <v>36</v>
      </c>
      <c r="B64" s="44" t="s">
        <v>137</v>
      </c>
      <c r="C64" s="70" t="s">
        <v>172</v>
      </c>
      <c r="D64" s="159" t="s">
        <v>311</v>
      </c>
      <c r="E64" s="133" t="s">
        <v>173</v>
      </c>
      <c r="F64" s="55">
        <v>9000</v>
      </c>
      <c r="G64" s="55"/>
      <c r="H64" s="55">
        <v>20000</v>
      </c>
      <c r="I64" s="55"/>
      <c r="J64" s="55">
        <v>2000</v>
      </c>
      <c r="K64" s="55"/>
      <c r="L64" s="55"/>
      <c r="M64" s="55"/>
      <c r="N64" s="55"/>
      <c r="O64" s="57">
        <f t="shared" si="31"/>
        <v>7563.0252100840344</v>
      </c>
      <c r="P64" s="57">
        <f t="shared" si="32"/>
        <v>0</v>
      </c>
      <c r="Q64" s="57">
        <f t="shared" si="33"/>
        <v>16806.722689075632</v>
      </c>
      <c r="R64" s="57">
        <f t="shared" si="34"/>
        <v>0</v>
      </c>
      <c r="S64" s="57">
        <f t="shared" si="35"/>
        <v>1680.6722689075632</v>
      </c>
      <c r="T64" s="57">
        <f t="shared" si="36"/>
        <v>0</v>
      </c>
      <c r="U64" s="57">
        <f t="shared" si="37"/>
        <v>0</v>
      </c>
      <c r="V64" s="57">
        <f t="shared" si="38"/>
        <v>0</v>
      </c>
      <c r="W64" s="57">
        <f t="shared" si="39"/>
        <v>0</v>
      </c>
      <c r="X64" s="57">
        <f t="shared" si="17"/>
        <v>26050.420168067227</v>
      </c>
      <c r="Y64" s="137" t="s">
        <v>95</v>
      </c>
      <c r="Z64" s="147" t="s">
        <v>293</v>
      </c>
      <c r="AA64" s="147" t="s">
        <v>298</v>
      </c>
    </row>
    <row r="65" spans="1:259" ht="160.9" customHeight="1" thickBot="1" x14ac:dyDescent="0.25">
      <c r="A65" s="48">
        <v>37</v>
      </c>
      <c r="B65" s="44" t="s">
        <v>137</v>
      </c>
      <c r="C65" s="70" t="s">
        <v>174</v>
      </c>
      <c r="D65" s="159" t="s">
        <v>175</v>
      </c>
      <c r="E65" s="133" t="s">
        <v>176</v>
      </c>
      <c r="F65" s="55">
        <v>18000</v>
      </c>
      <c r="G65" s="55">
        <v>44000</v>
      </c>
      <c r="H65" s="55">
        <v>20000</v>
      </c>
      <c r="I65" s="55"/>
      <c r="J65" s="55">
        <v>2500</v>
      </c>
      <c r="K65" s="55"/>
      <c r="L65" s="55">
        <v>2000</v>
      </c>
      <c r="M65" s="55"/>
      <c r="N65" s="55"/>
      <c r="O65" s="57">
        <f t="shared" si="31"/>
        <v>15126.050420168069</v>
      </c>
      <c r="P65" s="57">
        <f t="shared" si="32"/>
        <v>36974.789915966387</v>
      </c>
      <c r="Q65" s="57">
        <f t="shared" si="33"/>
        <v>16806.722689075632</v>
      </c>
      <c r="R65" s="57">
        <f t="shared" si="34"/>
        <v>0</v>
      </c>
      <c r="S65" s="57">
        <f t="shared" si="35"/>
        <v>2100.840336134454</v>
      </c>
      <c r="T65" s="57">
        <f t="shared" si="36"/>
        <v>0</v>
      </c>
      <c r="U65" s="57">
        <f t="shared" si="37"/>
        <v>1680.6722689075632</v>
      </c>
      <c r="V65" s="57">
        <f t="shared" si="38"/>
        <v>0</v>
      </c>
      <c r="W65" s="57">
        <f t="shared" si="39"/>
        <v>0</v>
      </c>
      <c r="X65" s="57">
        <f t="shared" si="17"/>
        <v>72689.075630252104</v>
      </c>
      <c r="Y65" s="137" t="s">
        <v>95</v>
      </c>
      <c r="Z65" s="147" t="s">
        <v>293</v>
      </c>
      <c r="AA65" s="147" t="s">
        <v>298</v>
      </c>
    </row>
    <row r="66" spans="1:259" ht="31.5" customHeight="1" thickBot="1" x14ac:dyDescent="0.25">
      <c r="A66" s="48">
        <v>38</v>
      </c>
      <c r="B66" s="44" t="s">
        <v>137</v>
      </c>
      <c r="C66" s="70" t="s">
        <v>177</v>
      </c>
      <c r="D66" s="159" t="s">
        <v>178</v>
      </c>
      <c r="E66" s="165" t="s">
        <v>179</v>
      </c>
      <c r="F66" s="55">
        <v>1500</v>
      </c>
      <c r="G66" s="55">
        <v>1500</v>
      </c>
      <c r="H66" s="55">
        <v>1000</v>
      </c>
      <c r="I66" s="55"/>
      <c r="J66" s="55"/>
      <c r="K66" s="55"/>
      <c r="L66" s="55"/>
      <c r="M66" s="55"/>
      <c r="N66" s="55"/>
      <c r="O66" s="57">
        <f t="shared" si="31"/>
        <v>1260.5042016806724</v>
      </c>
      <c r="P66" s="57">
        <f t="shared" si="32"/>
        <v>1260.5042016806724</v>
      </c>
      <c r="Q66" s="57">
        <f t="shared" si="33"/>
        <v>840.3361344537816</v>
      </c>
      <c r="R66" s="57">
        <f t="shared" si="34"/>
        <v>0</v>
      </c>
      <c r="S66" s="57">
        <f t="shared" si="35"/>
        <v>0</v>
      </c>
      <c r="T66" s="57">
        <f t="shared" si="36"/>
        <v>0</v>
      </c>
      <c r="U66" s="57">
        <f t="shared" si="37"/>
        <v>0</v>
      </c>
      <c r="V66" s="57">
        <f t="shared" si="38"/>
        <v>0</v>
      </c>
      <c r="W66" s="57">
        <f t="shared" si="39"/>
        <v>0</v>
      </c>
      <c r="X66" s="57">
        <f t="shared" si="17"/>
        <v>3361.3445378151264</v>
      </c>
      <c r="Y66" s="137" t="s">
        <v>95</v>
      </c>
      <c r="Z66" s="147" t="s">
        <v>293</v>
      </c>
      <c r="AA66" s="147" t="s">
        <v>298</v>
      </c>
    </row>
    <row r="67" spans="1:259" ht="78.75" customHeight="1" thickBot="1" x14ac:dyDescent="0.25">
      <c r="A67" s="100">
        <v>39</v>
      </c>
      <c r="B67" s="44" t="s">
        <v>137</v>
      </c>
      <c r="C67" s="70" t="s">
        <v>180</v>
      </c>
      <c r="D67" s="159" t="s">
        <v>181</v>
      </c>
      <c r="E67" s="133" t="s">
        <v>182</v>
      </c>
      <c r="F67" s="55">
        <v>35000</v>
      </c>
      <c r="G67" s="55">
        <v>1000</v>
      </c>
      <c r="H67" s="55">
        <v>5000</v>
      </c>
      <c r="I67" s="55"/>
      <c r="J67" s="55"/>
      <c r="K67" s="55"/>
      <c r="L67" s="55"/>
      <c r="M67" s="55"/>
      <c r="N67" s="55"/>
      <c r="O67" s="57">
        <f t="shared" si="31"/>
        <v>29411.764705882353</v>
      </c>
      <c r="P67" s="57">
        <f t="shared" si="32"/>
        <v>840.3361344537816</v>
      </c>
      <c r="Q67" s="57">
        <f t="shared" si="33"/>
        <v>4201.680672268908</v>
      </c>
      <c r="R67" s="57">
        <f t="shared" si="34"/>
        <v>0</v>
      </c>
      <c r="S67" s="57">
        <f t="shared" si="35"/>
        <v>0</v>
      </c>
      <c r="T67" s="57">
        <f t="shared" si="36"/>
        <v>0</v>
      </c>
      <c r="U67" s="57">
        <f t="shared" si="37"/>
        <v>0</v>
      </c>
      <c r="V67" s="57">
        <f t="shared" si="38"/>
        <v>0</v>
      </c>
      <c r="W67" s="57">
        <f t="shared" si="39"/>
        <v>0</v>
      </c>
      <c r="X67" s="57">
        <f t="shared" si="17"/>
        <v>34453.781512605041</v>
      </c>
      <c r="Y67" s="137" t="s">
        <v>95</v>
      </c>
      <c r="Z67" s="147" t="s">
        <v>293</v>
      </c>
      <c r="AA67" s="147" t="s">
        <v>298</v>
      </c>
    </row>
    <row r="68" spans="1:259" ht="64.5" customHeight="1" thickBot="1" x14ac:dyDescent="0.25">
      <c r="A68" s="243">
        <v>40</v>
      </c>
      <c r="B68" s="44" t="s">
        <v>137</v>
      </c>
      <c r="C68" s="70" t="s">
        <v>183</v>
      </c>
      <c r="D68" s="159" t="s">
        <v>184</v>
      </c>
      <c r="E68" s="133" t="s">
        <v>185</v>
      </c>
      <c r="F68" s="55">
        <v>30000</v>
      </c>
      <c r="G68" s="55"/>
      <c r="H68" s="55">
        <v>15000</v>
      </c>
      <c r="I68" s="55"/>
      <c r="J68" s="55"/>
      <c r="K68" s="55"/>
      <c r="L68" s="55"/>
      <c r="M68" s="55"/>
      <c r="N68" s="55"/>
      <c r="O68" s="57">
        <f t="shared" si="31"/>
        <v>25210.084033613446</v>
      </c>
      <c r="P68" s="57">
        <f t="shared" si="32"/>
        <v>0</v>
      </c>
      <c r="Q68" s="57">
        <f t="shared" si="33"/>
        <v>12605.042016806723</v>
      </c>
      <c r="R68" s="57">
        <f t="shared" si="34"/>
        <v>0</v>
      </c>
      <c r="S68" s="57">
        <f t="shared" si="35"/>
        <v>0</v>
      </c>
      <c r="T68" s="57">
        <f t="shared" si="36"/>
        <v>0</v>
      </c>
      <c r="U68" s="57">
        <f t="shared" si="37"/>
        <v>0</v>
      </c>
      <c r="V68" s="57">
        <f t="shared" si="38"/>
        <v>0</v>
      </c>
      <c r="W68" s="57">
        <f t="shared" si="39"/>
        <v>0</v>
      </c>
      <c r="X68" s="57">
        <f t="shared" si="17"/>
        <v>37815.126050420171</v>
      </c>
      <c r="Y68" s="137" t="s">
        <v>95</v>
      </c>
      <c r="Z68" s="146" t="s">
        <v>293</v>
      </c>
      <c r="AA68" s="147" t="s">
        <v>298</v>
      </c>
    </row>
    <row r="69" spans="1:259" ht="47.25" customHeight="1" thickBot="1" x14ac:dyDescent="0.25">
      <c r="A69" s="48">
        <v>41</v>
      </c>
      <c r="B69" s="44" t="s">
        <v>137</v>
      </c>
      <c r="C69" s="70" t="s">
        <v>186</v>
      </c>
      <c r="D69" s="75" t="s">
        <v>187</v>
      </c>
      <c r="E69" s="133" t="s">
        <v>188</v>
      </c>
      <c r="F69" s="55">
        <v>2000</v>
      </c>
      <c r="G69" s="55">
        <v>500</v>
      </c>
      <c r="H69" s="55">
        <v>800</v>
      </c>
      <c r="I69" s="55">
        <v>100</v>
      </c>
      <c r="J69" s="55">
        <v>300</v>
      </c>
      <c r="K69" s="55"/>
      <c r="L69" s="55">
        <v>300</v>
      </c>
      <c r="M69" s="55"/>
      <c r="N69" s="55"/>
      <c r="O69" s="57">
        <f t="shared" si="31"/>
        <v>1680.6722689075632</v>
      </c>
      <c r="P69" s="57">
        <f t="shared" si="32"/>
        <v>420.1680672268908</v>
      </c>
      <c r="Q69" s="57">
        <f t="shared" si="33"/>
        <v>672.26890756302521</v>
      </c>
      <c r="R69" s="57">
        <f t="shared" si="34"/>
        <v>84.033613445378151</v>
      </c>
      <c r="S69" s="57">
        <f t="shared" si="35"/>
        <v>252.10084033613447</v>
      </c>
      <c r="T69" s="57">
        <f t="shared" si="36"/>
        <v>0</v>
      </c>
      <c r="U69" s="57">
        <f t="shared" si="37"/>
        <v>252.10084033613447</v>
      </c>
      <c r="V69" s="57">
        <f t="shared" si="38"/>
        <v>0</v>
      </c>
      <c r="W69" s="57">
        <f t="shared" si="39"/>
        <v>0</v>
      </c>
      <c r="X69" s="57">
        <f t="shared" si="17"/>
        <v>3361.3445378151259</v>
      </c>
      <c r="Y69" s="137" t="s">
        <v>95</v>
      </c>
      <c r="Z69" s="146" t="s">
        <v>296</v>
      </c>
      <c r="AA69" s="138" t="s">
        <v>297</v>
      </c>
    </row>
    <row r="70" spans="1:259" ht="113.25" customHeight="1" thickBot="1" x14ac:dyDescent="0.25">
      <c r="A70" s="48">
        <v>42</v>
      </c>
      <c r="B70" s="44" t="s">
        <v>137</v>
      </c>
      <c r="C70" s="70" t="s">
        <v>189</v>
      </c>
      <c r="D70" s="159" t="s">
        <v>190</v>
      </c>
      <c r="E70" s="133" t="s">
        <v>191</v>
      </c>
      <c r="F70" s="55">
        <v>7000</v>
      </c>
      <c r="G70" s="55">
        <v>5000</v>
      </c>
      <c r="H70" s="55">
        <v>5000</v>
      </c>
      <c r="I70" s="55"/>
      <c r="J70" s="55">
        <v>1000</v>
      </c>
      <c r="K70" s="55"/>
      <c r="L70" s="55"/>
      <c r="M70" s="55"/>
      <c r="N70" s="55"/>
      <c r="O70" s="57">
        <f t="shared" si="31"/>
        <v>5882.3529411764712</v>
      </c>
      <c r="P70" s="57">
        <f t="shared" si="32"/>
        <v>4201.680672268908</v>
      </c>
      <c r="Q70" s="57">
        <f t="shared" si="33"/>
        <v>4201.680672268908</v>
      </c>
      <c r="R70" s="57">
        <f t="shared" si="34"/>
        <v>0</v>
      </c>
      <c r="S70" s="57">
        <f t="shared" si="35"/>
        <v>840.3361344537816</v>
      </c>
      <c r="T70" s="57">
        <f t="shared" si="36"/>
        <v>0</v>
      </c>
      <c r="U70" s="57">
        <f t="shared" si="37"/>
        <v>0</v>
      </c>
      <c r="V70" s="57">
        <f t="shared" si="38"/>
        <v>0</v>
      </c>
      <c r="W70" s="57">
        <f t="shared" si="39"/>
        <v>0</v>
      </c>
      <c r="X70" s="57">
        <f t="shared" si="17"/>
        <v>15126.050420168067</v>
      </c>
      <c r="Y70" s="137" t="s">
        <v>95</v>
      </c>
      <c r="Z70" s="141" t="s">
        <v>293</v>
      </c>
      <c r="AA70" s="138" t="s">
        <v>301</v>
      </c>
    </row>
    <row r="71" spans="1:259" ht="46.5" customHeight="1" thickBot="1" x14ac:dyDescent="0.25">
      <c r="A71" s="48">
        <v>43</v>
      </c>
      <c r="B71" s="44" t="s">
        <v>137</v>
      </c>
      <c r="C71" s="70" t="s">
        <v>192</v>
      </c>
      <c r="D71" s="159" t="s">
        <v>193</v>
      </c>
      <c r="E71" s="133" t="s">
        <v>194</v>
      </c>
      <c r="F71" s="55">
        <v>1500</v>
      </c>
      <c r="G71" s="55"/>
      <c r="H71" s="55">
        <v>1500</v>
      </c>
      <c r="I71" s="55"/>
      <c r="J71" s="55"/>
      <c r="K71" s="55"/>
      <c r="L71" s="55"/>
      <c r="M71" s="55"/>
      <c r="N71" s="55"/>
      <c r="O71" s="57">
        <f t="shared" si="31"/>
        <v>1260.5042016806724</v>
      </c>
      <c r="P71" s="57">
        <f t="shared" si="32"/>
        <v>0</v>
      </c>
      <c r="Q71" s="57">
        <f t="shared" si="33"/>
        <v>1260.5042016806724</v>
      </c>
      <c r="R71" s="57">
        <f t="shared" si="34"/>
        <v>0</v>
      </c>
      <c r="S71" s="57">
        <f t="shared" si="35"/>
        <v>0</v>
      </c>
      <c r="T71" s="57">
        <f t="shared" si="36"/>
        <v>0</v>
      </c>
      <c r="U71" s="57">
        <f t="shared" si="37"/>
        <v>0</v>
      </c>
      <c r="V71" s="57">
        <f t="shared" si="38"/>
        <v>0</v>
      </c>
      <c r="W71" s="57">
        <f t="shared" si="39"/>
        <v>0</v>
      </c>
      <c r="X71" s="57">
        <f t="shared" si="17"/>
        <v>2521.0084033613448</v>
      </c>
      <c r="Y71" s="137" t="s">
        <v>95</v>
      </c>
      <c r="Z71" s="146" t="s">
        <v>297</v>
      </c>
      <c r="AA71" s="147" t="s">
        <v>304</v>
      </c>
    </row>
    <row r="72" spans="1:259" ht="81" customHeight="1" thickBot="1" x14ac:dyDescent="0.25">
      <c r="A72" s="100">
        <v>44</v>
      </c>
      <c r="B72" s="44" t="s">
        <v>137</v>
      </c>
      <c r="C72" s="70" t="s">
        <v>195</v>
      </c>
      <c r="D72" s="159" t="s">
        <v>196</v>
      </c>
      <c r="E72" s="133" t="s">
        <v>188</v>
      </c>
      <c r="F72" s="55">
        <v>5000</v>
      </c>
      <c r="G72" s="55">
        <v>1500</v>
      </c>
      <c r="H72" s="55">
        <v>1000</v>
      </c>
      <c r="I72" s="55"/>
      <c r="J72" s="55">
        <v>500</v>
      </c>
      <c r="K72" s="55"/>
      <c r="L72" s="55">
        <v>300</v>
      </c>
      <c r="M72" s="55"/>
      <c r="N72" s="55"/>
      <c r="O72" s="57">
        <f t="shared" si="31"/>
        <v>4201.680672268908</v>
      </c>
      <c r="P72" s="57">
        <f t="shared" si="32"/>
        <v>1260.5042016806724</v>
      </c>
      <c r="Q72" s="57">
        <f t="shared" si="33"/>
        <v>840.3361344537816</v>
      </c>
      <c r="R72" s="57">
        <f t="shared" si="34"/>
        <v>0</v>
      </c>
      <c r="S72" s="57">
        <f t="shared" si="35"/>
        <v>420.1680672268908</v>
      </c>
      <c r="T72" s="57">
        <f t="shared" si="36"/>
        <v>0</v>
      </c>
      <c r="U72" s="57">
        <f t="shared" si="37"/>
        <v>252.10084033613447</v>
      </c>
      <c r="V72" s="57">
        <f t="shared" si="38"/>
        <v>0</v>
      </c>
      <c r="W72" s="57">
        <f t="shared" si="39"/>
        <v>0</v>
      </c>
      <c r="X72" s="57">
        <f t="shared" si="17"/>
        <v>6974.7899159663875</v>
      </c>
      <c r="Y72" s="137" t="s">
        <v>95</v>
      </c>
      <c r="Z72" s="141" t="s">
        <v>296</v>
      </c>
      <c r="AA72" s="138" t="s">
        <v>297</v>
      </c>
    </row>
    <row r="73" spans="1:259" ht="38.25" customHeight="1" thickBot="1" x14ac:dyDescent="0.25">
      <c r="A73" s="243">
        <v>45</v>
      </c>
      <c r="B73" s="44" t="s">
        <v>137</v>
      </c>
      <c r="C73" s="70" t="s">
        <v>197</v>
      </c>
      <c r="D73" s="159" t="s">
        <v>312</v>
      </c>
      <c r="E73" s="323" t="s">
        <v>314</v>
      </c>
      <c r="F73" s="55">
        <v>2000</v>
      </c>
      <c r="G73" s="55"/>
      <c r="H73" s="55"/>
      <c r="I73" s="55"/>
      <c r="J73" s="55"/>
      <c r="K73" s="55"/>
      <c r="L73" s="55"/>
      <c r="M73" s="55"/>
      <c r="N73" s="55"/>
      <c r="O73" s="57">
        <f t="shared" si="31"/>
        <v>1680.6722689075632</v>
      </c>
      <c r="P73" s="57">
        <f t="shared" si="32"/>
        <v>0</v>
      </c>
      <c r="Q73" s="57">
        <f t="shared" si="33"/>
        <v>0</v>
      </c>
      <c r="R73" s="57">
        <f t="shared" si="34"/>
        <v>0</v>
      </c>
      <c r="S73" s="57">
        <f t="shared" si="35"/>
        <v>0</v>
      </c>
      <c r="T73" s="57">
        <f t="shared" si="36"/>
        <v>0</v>
      </c>
      <c r="U73" s="57">
        <f t="shared" si="37"/>
        <v>0</v>
      </c>
      <c r="V73" s="57">
        <f t="shared" si="38"/>
        <v>0</v>
      </c>
      <c r="W73" s="57">
        <f t="shared" si="39"/>
        <v>0</v>
      </c>
      <c r="X73" s="57">
        <f t="shared" si="17"/>
        <v>1680.6722689075632</v>
      </c>
      <c r="Y73" s="137" t="s">
        <v>95</v>
      </c>
      <c r="Z73" s="147" t="s">
        <v>293</v>
      </c>
      <c r="AA73" s="147" t="s">
        <v>298</v>
      </c>
    </row>
    <row r="74" spans="1:259" ht="47.25" customHeight="1" thickBot="1" x14ac:dyDescent="0.25">
      <c r="A74" s="48">
        <v>46</v>
      </c>
      <c r="B74" s="44" t="s">
        <v>137</v>
      </c>
      <c r="C74" s="70" t="s">
        <v>200</v>
      </c>
      <c r="D74" s="159" t="s">
        <v>313</v>
      </c>
      <c r="E74" s="133"/>
      <c r="F74" s="55">
        <v>1000</v>
      </c>
      <c r="G74" s="55"/>
      <c r="H74" s="55"/>
      <c r="I74" s="55"/>
      <c r="J74" s="55"/>
      <c r="K74" s="55"/>
      <c r="L74" s="55"/>
      <c r="M74" s="55"/>
      <c r="N74" s="55"/>
      <c r="O74" s="57">
        <f t="shared" si="31"/>
        <v>840.3361344537816</v>
      </c>
      <c r="P74" s="57">
        <f t="shared" si="32"/>
        <v>0</v>
      </c>
      <c r="Q74" s="57">
        <f t="shared" si="33"/>
        <v>0</v>
      </c>
      <c r="R74" s="57">
        <f t="shared" si="34"/>
        <v>0</v>
      </c>
      <c r="S74" s="57">
        <f t="shared" si="35"/>
        <v>0</v>
      </c>
      <c r="T74" s="57">
        <f t="shared" si="36"/>
        <v>0</v>
      </c>
      <c r="U74" s="57">
        <f t="shared" si="37"/>
        <v>0</v>
      </c>
      <c r="V74" s="57">
        <f t="shared" si="38"/>
        <v>0</v>
      </c>
      <c r="W74" s="57">
        <f t="shared" si="39"/>
        <v>0</v>
      </c>
      <c r="X74" s="57">
        <f t="shared" si="17"/>
        <v>840.3361344537816</v>
      </c>
      <c r="Y74" s="137" t="s">
        <v>95</v>
      </c>
      <c r="Z74" s="147" t="s">
        <v>293</v>
      </c>
      <c r="AA74" s="147" t="s">
        <v>298</v>
      </c>
    </row>
    <row r="75" spans="1:259" ht="32.25" thickBot="1" x14ac:dyDescent="0.25">
      <c r="A75" s="48">
        <v>47</v>
      </c>
      <c r="B75" s="44" t="s">
        <v>137</v>
      </c>
      <c r="C75" s="70" t="s">
        <v>203</v>
      </c>
      <c r="D75" s="159" t="s">
        <v>198</v>
      </c>
      <c r="E75" s="133" t="s">
        <v>199</v>
      </c>
      <c r="F75" s="55">
        <v>1000</v>
      </c>
      <c r="G75" s="55"/>
      <c r="H75" s="55">
        <v>8500</v>
      </c>
      <c r="I75" s="55"/>
      <c r="J75" s="55"/>
      <c r="K75" s="55"/>
      <c r="L75" s="55"/>
      <c r="M75" s="55"/>
      <c r="N75" s="55"/>
      <c r="O75" s="57">
        <f t="shared" si="31"/>
        <v>840.3361344537816</v>
      </c>
      <c r="P75" s="57">
        <f t="shared" si="32"/>
        <v>0</v>
      </c>
      <c r="Q75" s="57">
        <f t="shared" si="33"/>
        <v>7142.8571428571431</v>
      </c>
      <c r="R75" s="57">
        <f t="shared" si="34"/>
        <v>0</v>
      </c>
      <c r="S75" s="57">
        <f t="shared" si="35"/>
        <v>0</v>
      </c>
      <c r="T75" s="57">
        <f t="shared" si="36"/>
        <v>0</v>
      </c>
      <c r="U75" s="57">
        <f t="shared" si="37"/>
        <v>0</v>
      </c>
      <c r="V75" s="57">
        <f t="shared" si="38"/>
        <v>0</v>
      </c>
      <c r="W75" s="57">
        <f t="shared" si="39"/>
        <v>0</v>
      </c>
      <c r="X75" s="57">
        <f t="shared" si="17"/>
        <v>7983.1932773109247</v>
      </c>
      <c r="Y75" s="137" t="s">
        <v>95</v>
      </c>
      <c r="Z75" s="141" t="s">
        <v>293</v>
      </c>
      <c r="AA75" s="138" t="s">
        <v>298</v>
      </c>
    </row>
    <row r="76" spans="1:259" ht="35.25" customHeight="1" thickBot="1" x14ac:dyDescent="0.25">
      <c r="A76" s="48">
        <v>48</v>
      </c>
      <c r="B76" s="44" t="s">
        <v>137</v>
      </c>
      <c r="C76" s="70" t="s">
        <v>206</v>
      </c>
      <c r="D76" s="159" t="s">
        <v>201</v>
      </c>
      <c r="E76" s="133" t="s">
        <v>202</v>
      </c>
      <c r="F76" s="55">
        <v>1000</v>
      </c>
      <c r="G76" s="55"/>
      <c r="H76" s="55"/>
      <c r="I76" s="55"/>
      <c r="J76" s="55"/>
      <c r="K76" s="55"/>
      <c r="L76" s="55"/>
      <c r="M76" s="55"/>
      <c r="N76" s="55"/>
      <c r="O76" s="57">
        <f t="shared" si="31"/>
        <v>840.3361344537816</v>
      </c>
      <c r="P76" s="57">
        <f t="shared" si="32"/>
        <v>0</v>
      </c>
      <c r="Q76" s="57">
        <f t="shared" si="33"/>
        <v>0</v>
      </c>
      <c r="R76" s="57">
        <f t="shared" si="34"/>
        <v>0</v>
      </c>
      <c r="S76" s="57">
        <f t="shared" si="35"/>
        <v>0</v>
      </c>
      <c r="T76" s="57">
        <f t="shared" si="36"/>
        <v>0</v>
      </c>
      <c r="U76" s="57">
        <f t="shared" si="37"/>
        <v>0</v>
      </c>
      <c r="V76" s="57">
        <f t="shared" si="38"/>
        <v>0</v>
      </c>
      <c r="W76" s="57">
        <f t="shared" si="39"/>
        <v>0</v>
      </c>
      <c r="X76" s="57">
        <f t="shared" si="17"/>
        <v>840.3361344537816</v>
      </c>
      <c r="Y76" s="137" t="s">
        <v>95</v>
      </c>
      <c r="Z76" s="138" t="s">
        <v>300</v>
      </c>
      <c r="AA76" s="138" t="s">
        <v>300</v>
      </c>
    </row>
    <row r="77" spans="1:259" s="198" customFormat="1" ht="35.25" customHeight="1" thickBot="1" x14ac:dyDescent="0.25">
      <c r="A77" s="100">
        <v>49</v>
      </c>
      <c r="B77" s="77" t="s">
        <v>137</v>
      </c>
      <c r="C77" s="174" t="s">
        <v>349</v>
      </c>
      <c r="D77" s="195" t="s">
        <v>204</v>
      </c>
      <c r="E77" s="196" t="s">
        <v>205</v>
      </c>
      <c r="F77" s="55">
        <v>1500</v>
      </c>
      <c r="G77" s="55"/>
      <c r="H77" s="55"/>
      <c r="I77" s="55"/>
      <c r="J77" s="55"/>
      <c r="K77" s="55"/>
      <c r="L77" s="55"/>
      <c r="M77" s="55"/>
      <c r="N77" s="55"/>
      <c r="O77" s="57">
        <f t="shared" si="31"/>
        <v>1260.5042016806724</v>
      </c>
      <c r="P77" s="57">
        <f t="shared" si="32"/>
        <v>0</v>
      </c>
      <c r="Q77" s="57">
        <f t="shared" si="33"/>
        <v>0</v>
      </c>
      <c r="R77" s="57">
        <f t="shared" si="34"/>
        <v>0</v>
      </c>
      <c r="S77" s="57">
        <f t="shared" si="35"/>
        <v>0</v>
      </c>
      <c r="T77" s="57">
        <f t="shared" si="36"/>
        <v>0</v>
      </c>
      <c r="U77" s="57">
        <f t="shared" si="37"/>
        <v>0</v>
      </c>
      <c r="V77" s="57">
        <f t="shared" si="38"/>
        <v>0</v>
      </c>
      <c r="W77" s="57">
        <f t="shared" si="39"/>
        <v>0</v>
      </c>
      <c r="X77" s="57">
        <f t="shared" si="17"/>
        <v>1260.5042016806724</v>
      </c>
      <c r="Y77" s="137" t="s">
        <v>95</v>
      </c>
      <c r="Z77" s="141" t="s">
        <v>293</v>
      </c>
      <c r="AA77" s="141" t="s">
        <v>298</v>
      </c>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c r="EO77" s="197"/>
      <c r="EP77" s="197"/>
      <c r="EQ77" s="197"/>
      <c r="ER77" s="197"/>
      <c r="ES77" s="197"/>
      <c r="ET77" s="197"/>
      <c r="EU77" s="197"/>
      <c r="EV77" s="197"/>
      <c r="EW77" s="197"/>
      <c r="EX77" s="197"/>
      <c r="EY77" s="197"/>
      <c r="EZ77" s="197"/>
      <c r="FA77" s="197"/>
      <c r="FB77" s="197"/>
      <c r="FC77" s="197"/>
      <c r="FD77" s="197"/>
      <c r="FE77" s="197"/>
      <c r="FF77" s="197"/>
      <c r="FG77" s="197"/>
      <c r="FH77" s="197"/>
      <c r="FI77" s="197"/>
      <c r="FJ77" s="197"/>
      <c r="FK77" s="197"/>
      <c r="FL77" s="197"/>
      <c r="FM77" s="197"/>
      <c r="FN77" s="197"/>
      <c r="FO77" s="197"/>
      <c r="FP77" s="197"/>
      <c r="FQ77" s="197"/>
      <c r="FR77" s="197"/>
      <c r="FS77" s="197"/>
      <c r="FT77" s="197"/>
      <c r="FU77" s="197"/>
      <c r="FV77" s="197"/>
      <c r="FW77" s="197"/>
      <c r="FX77" s="197"/>
      <c r="FY77" s="197"/>
      <c r="FZ77" s="197"/>
      <c r="GA77" s="197"/>
      <c r="GB77" s="197"/>
      <c r="GC77" s="197"/>
      <c r="GD77" s="197"/>
      <c r="GE77" s="197"/>
      <c r="GF77" s="197"/>
      <c r="GG77" s="197"/>
      <c r="GH77" s="197"/>
      <c r="GI77" s="197"/>
      <c r="GJ77" s="197"/>
      <c r="GK77" s="197"/>
      <c r="GL77" s="197"/>
      <c r="GM77" s="197"/>
      <c r="GN77" s="197"/>
      <c r="GO77" s="197"/>
      <c r="GP77" s="197"/>
      <c r="GQ77" s="197"/>
      <c r="GR77" s="197"/>
      <c r="GS77" s="197"/>
      <c r="GT77" s="197"/>
      <c r="GU77" s="197"/>
      <c r="GV77" s="197"/>
      <c r="GW77" s="197"/>
      <c r="GX77" s="197"/>
      <c r="GY77" s="197"/>
      <c r="GZ77" s="197"/>
      <c r="HA77" s="197"/>
      <c r="HB77" s="197"/>
      <c r="HC77" s="197"/>
      <c r="HD77" s="197"/>
      <c r="HE77" s="197"/>
      <c r="HF77" s="197"/>
      <c r="HG77" s="197"/>
      <c r="HH77" s="197"/>
      <c r="HI77" s="197"/>
      <c r="HJ77" s="197"/>
      <c r="HK77" s="197"/>
      <c r="HL77" s="197"/>
      <c r="HM77" s="197"/>
      <c r="HN77" s="197"/>
      <c r="HO77" s="197"/>
      <c r="HP77" s="197"/>
      <c r="HQ77" s="197"/>
      <c r="HR77" s="197"/>
      <c r="HS77" s="197"/>
      <c r="HT77" s="197"/>
      <c r="HU77" s="197"/>
      <c r="HV77" s="197"/>
      <c r="HW77" s="197"/>
      <c r="HX77" s="197"/>
      <c r="HY77" s="197"/>
      <c r="HZ77" s="197"/>
      <c r="IA77" s="197"/>
      <c r="IB77" s="197"/>
      <c r="IC77" s="197"/>
      <c r="ID77" s="197"/>
      <c r="IE77" s="197"/>
      <c r="IF77" s="197"/>
      <c r="IG77" s="197"/>
      <c r="IH77" s="197"/>
      <c r="II77" s="197"/>
      <c r="IJ77" s="197"/>
      <c r="IK77" s="197"/>
      <c r="IL77" s="197"/>
      <c r="IM77" s="197"/>
      <c r="IN77" s="197"/>
      <c r="IO77" s="197"/>
      <c r="IP77" s="197"/>
      <c r="IQ77" s="197"/>
      <c r="IR77" s="197"/>
      <c r="IS77" s="197"/>
      <c r="IT77" s="197"/>
      <c r="IU77" s="197"/>
      <c r="IV77" s="197"/>
      <c r="IW77" s="197"/>
      <c r="IX77" s="197"/>
      <c r="IY77" s="197"/>
    </row>
    <row r="78" spans="1:259" ht="30.75" customHeight="1" thickBot="1" x14ac:dyDescent="0.25">
      <c r="A78" s="243">
        <v>50</v>
      </c>
      <c r="B78" s="44" t="s">
        <v>137</v>
      </c>
      <c r="C78" s="70" t="s">
        <v>350</v>
      </c>
      <c r="D78" s="159" t="s">
        <v>207</v>
      </c>
      <c r="E78" s="133"/>
      <c r="F78" s="55">
        <v>38000</v>
      </c>
      <c r="G78" s="55">
        <v>1500</v>
      </c>
      <c r="H78" s="55">
        <v>1200</v>
      </c>
      <c r="I78" s="55">
        <v>400</v>
      </c>
      <c r="J78" s="55">
        <v>800</v>
      </c>
      <c r="K78" s="55">
        <v>2000</v>
      </c>
      <c r="L78" s="55">
        <v>400</v>
      </c>
      <c r="M78" s="55">
        <v>0</v>
      </c>
      <c r="N78" s="55"/>
      <c r="O78" s="57">
        <f t="shared" si="31"/>
        <v>31932.773109243699</v>
      </c>
      <c r="P78" s="57">
        <f t="shared" si="32"/>
        <v>1260.5042016806724</v>
      </c>
      <c r="Q78" s="57">
        <f t="shared" si="33"/>
        <v>1008.4033613445379</v>
      </c>
      <c r="R78" s="57">
        <f t="shared" si="34"/>
        <v>336.1344537815126</v>
      </c>
      <c r="S78" s="57">
        <f t="shared" si="35"/>
        <v>672.26890756302521</v>
      </c>
      <c r="T78" s="57">
        <f t="shared" si="36"/>
        <v>1680.6722689075632</v>
      </c>
      <c r="U78" s="57">
        <f t="shared" si="37"/>
        <v>336.1344537815126</v>
      </c>
      <c r="V78" s="57">
        <f t="shared" si="38"/>
        <v>0</v>
      </c>
      <c r="W78" s="57">
        <f t="shared" si="39"/>
        <v>0</v>
      </c>
      <c r="X78" s="57">
        <f t="shared" si="17"/>
        <v>37226.890756302513</v>
      </c>
      <c r="Y78" s="137" t="s">
        <v>95</v>
      </c>
      <c r="Z78" s="141" t="s">
        <v>293</v>
      </c>
      <c r="AA78" s="138" t="s">
        <v>343</v>
      </c>
      <c r="AB78" s="161"/>
    </row>
    <row r="79" spans="1:259" ht="25.5" customHeight="1" thickBot="1" x14ac:dyDescent="0.25">
      <c r="A79" s="48">
        <v>51</v>
      </c>
      <c r="B79" s="44"/>
      <c r="C79" s="48"/>
      <c r="D79" s="75" t="s">
        <v>208</v>
      </c>
      <c r="E79" s="133"/>
      <c r="F79" s="345">
        <f t="shared" ref="F79:K79" si="40">SUM(F55:F78)</f>
        <v>583000</v>
      </c>
      <c r="G79" s="157">
        <f t="shared" si="40"/>
        <v>68000</v>
      </c>
      <c r="H79" s="157">
        <f t="shared" si="40"/>
        <v>140000</v>
      </c>
      <c r="I79" s="157">
        <f t="shared" si="40"/>
        <v>6000</v>
      </c>
      <c r="J79" s="157">
        <f t="shared" si="40"/>
        <v>12000</v>
      </c>
      <c r="K79" s="157">
        <f t="shared" si="40"/>
        <v>4000</v>
      </c>
      <c r="L79" s="157">
        <f t="shared" ref="L79:V79" si="41">SUM(L55:L78)</f>
        <v>9000</v>
      </c>
      <c r="M79" s="157">
        <f t="shared" si="41"/>
        <v>0</v>
      </c>
      <c r="N79" s="157"/>
      <c r="O79" s="57">
        <f t="shared" si="41"/>
        <v>496621.84873949573</v>
      </c>
      <c r="P79" s="57">
        <f t="shared" si="41"/>
        <v>57142.857142857138</v>
      </c>
      <c r="Q79" s="57">
        <f t="shared" si="41"/>
        <v>117647.05882352941</v>
      </c>
      <c r="R79" s="57">
        <f t="shared" si="41"/>
        <v>5042.0168067226905</v>
      </c>
      <c r="S79" s="57">
        <f t="shared" si="41"/>
        <v>10084.033613445379</v>
      </c>
      <c r="T79" s="57">
        <f t="shared" si="41"/>
        <v>3361.3445378151264</v>
      </c>
      <c r="U79" s="57">
        <f t="shared" si="41"/>
        <v>7563.0252100840344</v>
      </c>
      <c r="V79" s="57">
        <f t="shared" si="41"/>
        <v>0</v>
      </c>
      <c r="W79" s="57">
        <f t="shared" ref="W79" si="42">SUM(W55:W78)</f>
        <v>0</v>
      </c>
      <c r="X79" s="57">
        <f t="shared" si="17"/>
        <v>697462.1848739495</v>
      </c>
      <c r="Y79" s="142"/>
      <c r="Z79" s="140"/>
      <c r="AA79" s="136"/>
    </row>
    <row r="80" spans="1:259" ht="25.5" customHeight="1" thickBot="1" x14ac:dyDescent="0.25">
      <c r="A80" s="48">
        <v>52</v>
      </c>
      <c r="B80" s="44"/>
      <c r="C80" s="48"/>
      <c r="D80" s="100" t="s">
        <v>209</v>
      </c>
      <c r="E80" s="133"/>
      <c r="F80" s="157"/>
      <c r="G80" s="157"/>
      <c r="H80" s="157"/>
      <c r="I80" s="157"/>
      <c r="J80" s="157"/>
      <c r="K80" s="157"/>
      <c r="L80" s="157"/>
      <c r="M80" s="157"/>
      <c r="N80" s="157"/>
      <c r="O80" s="57">
        <f>O54+O79</f>
        <v>570571.42857142852</v>
      </c>
      <c r="P80" s="57">
        <f t="shared" ref="P80:V80" si="43">P54+P79</f>
        <v>76470.588235294112</v>
      </c>
      <c r="Q80" s="57">
        <f t="shared" si="43"/>
        <v>156302.52100840336</v>
      </c>
      <c r="R80" s="57">
        <f t="shared" si="43"/>
        <v>9243.6974789915985</v>
      </c>
      <c r="S80" s="57">
        <f t="shared" si="43"/>
        <v>14285.714285714286</v>
      </c>
      <c r="T80" s="57">
        <f t="shared" si="43"/>
        <v>3361.3445378151264</v>
      </c>
      <c r="U80" s="57">
        <f t="shared" si="43"/>
        <v>12605.042016806725</v>
      </c>
      <c r="V80" s="57">
        <f t="shared" si="43"/>
        <v>0</v>
      </c>
      <c r="W80" s="57">
        <f t="shared" ref="W80" si="44">W54+W79</f>
        <v>0</v>
      </c>
      <c r="X80" s="57">
        <f t="shared" si="17"/>
        <v>842840.33613445377</v>
      </c>
      <c r="Y80" s="142"/>
      <c r="Z80" s="140"/>
      <c r="AA80" s="136"/>
    </row>
    <row r="81" spans="1:27" ht="162.75" customHeight="1" thickBot="1" x14ac:dyDescent="0.25">
      <c r="A81" s="48">
        <v>53</v>
      </c>
      <c r="B81" s="62" t="s">
        <v>210</v>
      </c>
      <c r="C81" s="48">
        <v>44</v>
      </c>
      <c r="D81" s="151" t="s">
        <v>211</v>
      </c>
      <c r="E81" s="133" t="s">
        <v>71</v>
      </c>
      <c r="F81" s="55">
        <v>213000</v>
      </c>
      <c r="G81" s="55"/>
      <c r="H81" s="55"/>
      <c r="I81" s="55"/>
      <c r="J81" s="55"/>
      <c r="K81" s="55"/>
      <c r="L81" s="55"/>
      <c r="M81" s="55"/>
      <c r="N81" s="55"/>
      <c r="O81" s="57">
        <f t="shared" ref="O81:W81" si="45">F81/1.19</f>
        <v>178991.59663865546</v>
      </c>
      <c r="P81" s="57">
        <f t="shared" si="45"/>
        <v>0</v>
      </c>
      <c r="Q81" s="57">
        <f t="shared" si="45"/>
        <v>0</v>
      </c>
      <c r="R81" s="57">
        <f t="shared" si="45"/>
        <v>0</v>
      </c>
      <c r="S81" s="57">
        <f t="shared" si="45"/>
        <v>0</v>
      </c>
      <c r="T81" s="57">
        <f t="shared" si="45"/>
        <v>0</v>
      </c>
      <c r="U81" s="57">
        <f t="shared" si="45"/>
        <v>0</v>
      </c>
      <c r="V81" s="57">
        <f t="shared" si="45"/>
        <v>0</v>
      </c>
      <c r="W81" s="57">
        <f t="shared" si="45"/>
        <v>0</v>
      </c>
      <c r="X81" s="57">
        <f t="shared" si="17"/>
        <v>178991.59663865546</v>
      </c>
      <c r="Y81" s="137" t="s">
        <v>95</v>
      </c>
      <c r="Z81" s="141" t="s">
        <v>298</v>
      </c>
      <c r="AA81" s="138" t="s">
        <v>343</v>
      </c>
    </row>
    <row r="82" spans="1:27" ht="29.25" customHeight="1" thickBot="1" x14ac:dyDescent="0.25">
      <c r="A82" s="100">
        <v>54</v>
      </c>
      <c r="B82" s="44"/>
      <c r="C82" s="48"/>
      <c r="D82" s="44" t="s">
        <v>212</v>
      </c>
      <c r="E82" s="133"/>
      <c r="F82" s="55">
        <f>SUM(F81)</f>
        <v>213000</v>
      </c>
      <c r="G82" s="55"/>
      <c r="H82" s="55"/>
      <c r="I82" s="55"/>
      <c r="J82" s="55"/>
      <c r="K82" s="55"/>
      <c r="L82" s="55"/>
      <c r="M82" s="55"/>
      <c r="N82" s="55"/>
      <c r="O82" s="57">
        <f t="shared" ref="O82:V82" si="46">SUM(O81)</f>
        <v>178991.59663865546</v>
      </c>
      <c r="P82" s="57">
        <f t="shared" si="46"/>
        <v>0</v>
      </c>
      <c r="Q82" s="57">
        <f t="shared" si="46"/>
        <v>0</v>
      </c>
      <c r="R82" s="57">
        <f t="shared" si="46"/>
        <v>0</v>
      </c>
      <c r="S82" s="57">
        <f t="shared" si="46"/>
        <v>0</v>
      </c>
      <c r="T82" s="57">
        <f t="shared" si="46"/>
        <v>0</v>
      </c>
      <c r="U82" s="57">
        <f t="shared" si="46"/>
        <v>0</v>
      </c>
      <c r="V82" s="57">
        <f t="shared" si="46"/>
        <v>0</v>
      </c>
      <c r="W82" s="57">
        <f t="shared" ref="W82" si="47">SUM(W81)</f>
        <v>0</v>
      </c>
      <c r="X82" s="57">
        <f t="shared" si="17"/>
        <v>178991.59663865546</v>
      </c>
      <c r="Y82" s="142"/>
      <c r="Z82" s="140"/>
      <c r="AA82" s="136"/>
    </row>
    <row r="83" spans="1:27" s="166" customFormat="1" ht="42" customHeight="1" thickBot="1" x14ac:dyDescent="0.25">
      <c r="A83" s="243">
        <v>55</v>
      </c>
      <c r="B83" s="48" t="s">
        <v>213</v>
      </c>
      <c r="C83" s="48">
        <v>45</v>
      </c>
      <c r="D83" s="167" t="s">
        <v>214</v>
      </c>
      <c r="E83" s="133" t="s">
        <v>215</v>
      </c>
      <c r="F83" s="55">
        <v>0</v>
      </c>
      <c r="G83" s="55"/>
      <c r="H83" s="55">
        <v>24000</v>
      </c>
      <c r="I83" s="168"/>
      <c r="J83" s="169"/>
      <c r="K83" s="169">
        <v>0</v>
      </c>
      <c r="L83" s="168"/>
      <c r="M83" s="168"/>
      <c r="N83" s="168">
        <v>100000</v>
      </c>
      <c r="O83" s="57">
        <f t="shared" ref="O83:W83" si="48">F83/1.09</f>
        <v>0</v>
      </c>
      <c r="P83" s="57">
        <f t="shared" si="48"/>
        <v>0</v>
      </c>
      <c r="Q83" s="57">
        <f t="shared" si="48"/>
        <v>22018.34862385321</v>
      </c>
      <c r="R83" s="57">
        <f t="shared" si="48"/>
        <v>0</v>
      </c>
      <c r="S83" s="57">
        <f t="shared" si="48"/>
        <v>0</v>
      </c>
      <c r="T83" s="57">
        <f t="shared" si="48"/>
        <v>0</v>
      </c>
      <c r="U83" s="57">
        <f t="shared" si="48"/>
        <v>0</v>
      </c>
      <c r="V83" s="57">
        <f t="shared" si="48"/>
        <v>0</v>
      </c>
      <c r="W83" s="57">
        <f t="shared" si="48"/>
        <v>91743.119266055044</v>
      </c>
      <c r="X83" s="57">
        <f t="shared" si="17"/>
        <v>113761.46788990825</v>
      </c>
      <c r="Y83" s="137" t="s">
        <v>95</v>
      </c>
      <c r="Z83" s="141" t="s">
        <v>293</v>
      </c>
      <c r="AA83" s="138" t="s">
        <v>298</v>
      </c>
    </row>
    <row r="84" spans="1:27" s="166" customFormat="1" ht="26.45" customHeight="1" thickBot="1" x14ac:dyDescent="0.25">
      <c r="A84" s="48">
        <v>56</v>
      </c>
      <c r="B84" s="48"/>
      <c r="C84" s="48"/>
      <c r="D84" s="167" t="s">
        <v>216</v>
      </c>
      <c r="E84" s="133"/>
      <c r="F84" s="55"/>
      <c r="G84" s="55"/>
      <c r="H84" s="55">
        <f>SUM(H83)</f>
        <v>24000</v>
      </c>
      <c r="I84" s="168"/>
      <c r="J84" s="169"/>
      <c r="K84" s="169"/>
      <c r="L84" s="168"/>
      <c r="M84" s="168"/>
      <c r="N84" s="168">
        <f>SUM(N83)</f>
        <v>100000</v>
      </c>
      <c r="O84" s="57">
        <f t="shared" ref="O84:V84" si="49">SUM(O83)</f>
        <v>0</v>
      </c>
      <c r="P84" s="57">
        <f t="shared" si="49"/>
        <v>0</v>
      </c>
      <c r="Q84" s="57">
        <f t="shared" si="49"/>
        <v>22018.34862385321</v>
      </c>
      <c r="R84" s="57">
        <f t="shared" si="49"/>
        <v>0</v>
      </c>
      <c r="S84" s="57">
        <f t="shared" si="49"/>
        <v>0</v>
      </c>
      <c r="T84" s="57">
        <f t="shared" si="49"/>
        <v>0</v>
      </c>
      <c r="U84" s="57">
        <f t="shared" si="49"/>
        <v>0</v>
      </c>
      <c r="V84" s="57">
        <f t="shared" si="49"/>
        <v>0</v>
      </c>
      <c r="W84" s="57">
        <f t="shared" ref="W84" si="50">SUM(W83)</f>
        <v>91743.119266055044</v>
      </c>
      <c r="X84" s="57">
        <f t="shared" si="17"/>
        <v>113761.46788990825</v>
      </c>
      <c r="Y84" s="137"/>
      <c r="Z84" s="141"/>
      <c r="AA84" s="138"/>
    </row>
    <row r="85" spans="1:27" s="166" customFormat="1" ht="50.25" customHeight="1" thickBot="1" x14ac:dyDescent="0.25">
      <c r="A85" s="48">
        <v>57</v>
      </c>
      <c r="B85" s="48" t="s">
        <v>217</v>
      </c>
      <c r="C85" s="48">
        <v>45.1</v>
      </c>
      <c r="D85" s="75" t="s">
        <v>307</v>
      </c>
      <c r="E85" s="149" t="s">
        <v>218</v>
      </c>
      <c r="F85" s="68">
        <v>0</v>
      </c>
      <c r="G85" s="68"/>
      <c r="H85" s="55"/>
      <c r="I85" s="168"/>
      <c r="J85" s="169"/>
      <c r="K85" s="169"/>
      <c r="L85" s="168"/>
      <c r="M85" s="168"/>
      <c r="N85" s="168">
        <v>200000</v>
      </c>
      <c r="O85" s="57">
        <f t="shared" ref="O85:W87" si="51">F85/1.19</f>
        <v>0</v>
      </c>
      <c r="P85" s="57">
        <f t="shared" si="51"/>
        <v>0</v>
      </c>
      <c r="Q85" s="57">
        <f t="shared" si="51"/>
        <v>0</v>
      </c>
      <c r="R85" s="57">
        <f t="shared" si="51"/>
        <v>0</v>
      </c>
      <c r="S85" s="57">
        <f t="shared" si="51"/>
        <v>0</v>
      </c>
      <c r="T85" s="57">
        <f t="shared" si="51"/>
        <v>0</v>
      </c>
      <c r="U85" s="57">
        <f t="shared" si="51"/>
        <v>0</v>
      </c>
      <c r="V85" s="57">
        <f t="shared" si="51"/>
        <v>0</v>
      </c>
      <c r="W85" s="57">
        <f t="shared" si="51"/>
        <v>168067.22689075631</v>
      </c>
      <c r="X85" s="57">
        <f t="shared" si="17"/>
        <v>168067.22689075631</v>
      </c>
      <c r="Y85" s="137" t="s">
        <v>95</v>
      </c>
      <c r="Z85" s="141" t="s">
        <v>296</v>
      </c>
      <c r="AA85" s="138" t="s">
        <v>297</v>
      </c>
    </row>
    <row r="86" spans="1:27" s="166" customFormat="1" ht="36" customHeight="1" thickBot="1" x14ac:dyDescent="0.25">
      <c r="A86" s="48">
        <v>58</v>
      </c>
      <c r="B86" s="48" t="s">
        <v>217</v>
      </c>
      <c r="C86" s="48">
        <v>45.2</v>
      </c>
      <c r="D86" s="75" t="s">
        <v>288</v>
      </c>
      <c r="E86" s="324" t="s">
        <v>219</v>
      </c>
      <c r="F86" s="68"/>
      <c r="G86" s="68">
        <v>6000</v>
      </c>
      <c r="H86" s="68">
        <v>16300</v>
      </c>
      <c r="I86" s="68">
        <v>1000</v>
      </c>
      <c r="J86" s="55"/>
      <c r="K86" s="78"/>
      <c r="L86" s="168">
        <v>3700</v>
      </c>
      <c r="M86" s="168"/>
      <c r="N86" s="168"/>
      <c r="O86" s="57">
        <f t="shared" si="51"/>
        <v>0</v>
      </c>
      <c r="P86" s="57">
        <f t="shared" si="51"/>
        <v>5042.0168067226896</v>
      </c>
      <c r="Q86" s="57">
        <f t="shared" si="51"/>
        <v>13697.478991596639</v>
      </c>
      <c r="R86" s="57">
        <f t="shared" si="51"/>
        <v>840.3361344537816</v>
      </c>
      <c r="S86" s="57">
        <f t="shared" si="51"/>
        <v>0</v>
      </c>
      <c r="T86" s="57">
        <f t="shared" si="51"/>
        <v>0</v>
      </c>
      <c r="U86" s="57">
        <f t="shared" si="51"/>
        <v>3109.2436974789916</v>
      </c>
      <c r="V86" s="57">
        <f t="shared" si="51"/>
        <v>0</v>
      </c>
      <c r="W86" s="57">
        <f t="shared" si="51"/>
        <v>0</v>
      </c>
      <c r="X86" s="57">
        <f t="shared" si="17"/>
        <v>22689.075630252104</v>
      </c>
      <c r="Y86" s="137" t="s">
        <v>95</v>
      </c>
      <c r="Z86" s="141" t="s">
        <v>296</v>
      </c>
      <c r="AA86" s="138" t="s">
        <v>297</v>
      </c>
    </row>
    <row r="87" spans="1:27" s="166" customFormat="1" ht="47.25" customHeight="1" thickBot="1" x14ac:dyDescent="0.25">
      <c r="A87" s="100">
        <v>59</v>
      </c>
      <c r="B87" s="48" t="s">
        <v>217</v>
      </c>
      <c r="C87" s="48">
        <v>45.3</v>
      </c>
      <c r="D87" s="75" t="s">
        <v>308</v>
      </c>
      <c r="E87" s="149" t="s">
        <v>220</v>
      </c>
      <c r="F87" s="68">
        <v>5000</v>
      </c>
      <c r="G87" s="68">
        <v>3000</v>
      </c>
      <c r="H87" s="68">
        <v>18700</v>
      </c>
      <c r="I87" s="68">
        <v>1000</v>
      </c>
      <c r="J87" s="68">
        <v>1000</v>
      </c>
      <c r="K87" s="55"/>
      <c r="L87" s="168">
        <v>300</v>
      </c>
      <c r="M87" s="168"/>
      <c r="N87" s="168"/>
      <c r="O87" s="57">
        <f t="shared" si="51"/>
        <v>4201.680672268908</v>
      </c>
      <c r="P87" s="57">
        <f t="shared" si="51"/>
        <v>2521.0084033613448</v>
      </c>
      <c r="Q87" s="57">
        <f t="shared" si="51"/>
        <v>15714.285714285716</v>
      </c>
      <c r="R87" s="57">
        <f t="shared" si="51"/>
        <v>840.3361344537816</v>
      </c>
      <c r="S87" s="57">
        <f t="shared" si="51"/>
        <v>840.3361344537816</v>
      </c>
      <c r="T87" s="57">
        <f t="shared" si="51"/>
        <v>0</v>
      </c>
      <c r="U87" s="57">
        <f t="shared" si="51"/>
        <v>252.10084033613447</v>
      </c>
      <c r="V87" s="57">
        <f t="shared" si="51"/>
        <v>0</v>
      </c>
      <c r="W87" s="57">
        <f t="shared" si="51"/>
        <v>0</v>
      </c>
      <c r="X87" s="57">
        <f t="shared" si="17"/>
        <v>24369.747899159665</v>
      </c>
      <c r="Y87" s="137" t="s">
        <v>95</v>
      </c>
      <c r="Z87" s="141" t="s">
        <v>296</v>
      </c>
      <c r="AA87" s="138" t="s">
        <v>297</v>
      </c>
    </row>
    <row r="88" spans="1:27" s="166" customFormat="1" ht="26.45" customHeight="1" thickBot="1" x14ac:dyDescent="0.25">
      <c r="A88" s="243">
        <v>60</v>
      </c>
      <c r="B88" s="48"/>
      <c r="C88" s="48"/>
      <c r="D88" s="167" t="s">
        <v>354</v>
      </c>
      <c r="E88" s="133"/>
      <c r="F88" s="55">
        <f>SUM(F85:F87)</f>
        <v>5000</v>
      </c>
      <c r="G88" s="55">
        <f>SUM(G85:G87)</f>
        <v>9000</v>
      </c>
      <c r="H88" s="55">
        <f>SUM(H85:H87)</f>
        <v>35000</v>
      </c>
      <c r="I88" s="168">
        <f>SUM(I85:I87)</f>
        <v>2000</v>
      </c>
      <c r="J88" s="169">
        <f>SUM(J85:J87)</f>
        <v>1000</v>
      </c>
      <c r="K88" s="169"/>
      <c r="L88" s="168">
        <f>SUM(L85:L87)</f>
        <v>4000</v>
      </c>
      <c r="M88" s="168"/>
      <c r="N88" s="168"/>
      <c r="O88" s="57">
        <f t="shared" ref="O88:V88" si="52">SUM(O85:O87)</f>
        <v>4201.680672268908</v>
      </c>
      <c r="P88" s="57">
        <f t="shared" si="52"/>
        <v>7563.0252100840344</v>
      </c>
      <c r="Q88" s="57">
        <f t="shared" si="52"/>
        <v>29411.764705882357</v>
      </c>
      <c r="R88" s="57">
        <f t="shared" si="52"/>
        <v>1680.6722689075632</v>
      </c>
      <c r="S88" s="57">
        <f t="shared" si="52"/>
        <v>840.3361344537816</v>
      </c>
      <c r="T88" s="57">
        <f t="shared" si="52"/>
        <v>0</v>
      </c>
      <c r="U88" s="57">
        <f t="shared" si="52"/>
        <v>3361.3445378151259</v>
      </c>
      <c r="V88" s="57">
        <f t="shared" si="52"/>
        <v>0</v>
      </c>
      <c r="W88" s="57">
        <f t="shared" ref="W88" si="53">SUM(W85:W87)</f>
        <v>168067.22689075631</v>
      </c>
      <c r="X88" s="57">
        <f t="shared" si="17"/>
        <v>215126.05042016809</v>
      </c>
      <c r="Y88" s="137"/>
      <c r="Z88" s="141"/>
      <c r="AA88" s="138"/>
    </row>
    <row r="89" spans="1:27" ht="45.75" customHeight="1" thickBot="1" x14ac:dyDescent="0.25">
      <c r="A89" s="48">
        <v>61</v>
      </c>
      <c r="B89" s="48" t="s">
        <v>221</v>
      </c>
      <c r="C89" s="48">
        <v>46</v>
      </c>
      <c r="D89" s="75" t="s">
        <v>222</v>
      </c>
      <c r="E89" s="133" t="s">
        <v>223</v>
      </c>
      <c r="F89" s="55">
        <v>0</v>
      </c>
      <c r="G89" s="55"/>
      <c r="H89" s="77"/>
      <c r="I89" s="55"/>
      <c r="J89" s="55"/>
      <c r="K89" s="55"/>
      <c r="L89" s="55"/>
      <c r="M89" s="55"/>
      <c r="N89" s="55">
        <v>80000</v>
      </c>
      <c r="O89" s="57">
        <f t="shared" ref="O89:W90" si="54">F89/1.19</f>
        <v>0</v>
      </c>
      <c r="P89" s="57">
        <f t="shared" si="54"/>
        <v>0</v>
      </c>
      <c r="Q89" s="57">
        <f t="shared" si="54"/>
        <v>0</v>
      </c>
      <c r="R89" s="57">
        <f t="shared" si="54"/>
        <v>0</v>
      </c>
      <c r="S89" s="57">
        <f t="shared" si="54"/>
        <v>0</v>
      </c>
      <c r="T89" s="57">
        <f t="shared" si="54"/>
        <v>0</v>
      </c>
      <c r="U89" s="57">
        <f t="shared" si="54"/>
        <v>0</v>
      </c>
      <c r="V89" s="57">
        <f t="shared" si="54"/>
        <v>0</v>
      </c>
      <c r="W89" s="57">
        <f t="shared" si="54"/>
        <v>67226.890756302528</v>
      </c>
      <c r="X89" s="57">
        <f t="shared" si="17"/>
        <v>67226.890756302528</v>
      </c>
      <c r="Y89" s="137" t="s">
        <v>95</v>
      </c>
      <c r="Z89" s="141" t="s">
        <v>296</v>
      </c>
      <c r="AA89" s="138" t="s">
        <v>297</v>
      </c>
    </row>
    <row r="90" spans="1:27" ht="92.25" customHeight="1" thickBot="1" x14ac:dyDescent="0.25">
      <c r="A90" s="48">
        <v>62</v>
      </c>
      <c r="B90" s="48" t="s">
        <v>221</v>
      </c>
      <c r="C90" s="48">
        <v>47</v>
      </c>
      <c r="D90" s="75" t="s">
        <v>375</v>
      </c>
      <c r="E90" s="133" t="s">
        <v>223</v>
      </c>
      <c r="F90" s="55">
        <v>5000</v>
      </c>
      <c r="G90" s="55">
        <v>10000</v>
      </c>
      <c r="H90" s="77">
        <v>14000</v>
      </c>
      <c r="I90" s="55">
        <v>1000</v>
      </c>
      <c r="J90" s="55">
        <v>1000</v>
      </c>
      <c r="K90" s="55"/>
      <c r="L90" s="55">
        <v>1000</v>
      </c>
      <c r="M90" s="55"/>
      <c r="N90" s="55"/>
      <c r="O90" s="57">
        <f t="shared" si="54"/>
        <v>4201.680672268908</v>
      </c>
      <c r="P90" s="57">
        <f t="shared" si="54"/>
        <v>8403.361344537816</v>
      </c>
      <c r="Q90" s="57">
        <f t="shared" si="54"/>
        <v>11764.705882352942</v>
      </c>
      <c r="R90" s="57">
        <f t="shared" si="54"/>
        <v>840.3361344537816</v>
      </c>
      <c r="S90" s="57">
        <f t="shared" si="54"/>
        <v>840.3361344537816</v>
      </c>
      <c r="T90" s="57">
        <f t="shared" si="54"/>
        <v>0</v>
      </c>
      <c r="U90" s="57">
        <f t="shared" si="54"/>
        <v>840.3361344537816</v>
      </c>
      <c r="V90" s="57">
        <f t="shared" si="54"/>
        <v>0</v>
      </c>
      <c r="W90" s="57">
        <f t="shared" si="54"/>
        <v>0</v>
      </c>
      <c r="X90" s="57">
        <f t="shared" si="17"/>
        <v>26890.756302521007</v>
      </c>
      <c r="Y90" s="137" t="s">
        <v>95</v>
      </c>
      <c r="Z90" s="141" t="s">
        <v>296</v>
      </c>
      <c r="AA90" s="138" t="s">
        <v>297</v>
      </c>
    </row>
    <row r="91" spans="1:27" ht="25.15" customHeight="1" thickBot="1" x14ac:dyDescent="0.25">
      <c r="A91" s="48">
        <v>63</v>
      </c>
      <c r="B91" s="48"/>
      <c r="C91" s="48"/>
      <c r="D91" s="100" t="s">
        <v>224</v>
      </c>
      <c r="E91" s="133"/>
      <c r="F91" s="157">
        <f>SUM(F89:F90)</f>
        <v>5000</v>
      </c>
      <c r="G91" s="157">
        <f>SUM(G89:G90)</f>
        <v>10000</v>
      </c>
      <c r="H91" s="157">
        <f>SUM(H89:H90)</f>
        <v>14000</v>
      </c>
      <c r="I91" s="157">
        <f>SUM(I89:I90)</f>
        <v>1000</v>
      </c>
      <c r="J91" s="157">
        <f>SUM(J89:J90)</f>
        <v>1000</v>
      </c>
      <c r="K91" s="157"/>
      <c r="L91" s="55">
        <f>SUM(L89:L90)</f>
        <v>1000</v>
      </c>
      <c r="M91" s="157"/>
      <c r="N91" s="157"/>
      <c r="O91" s="57">
        <f t="shared" ref="O91:V91" si="55">SUM(O89:O90)</f>
        <v>4201.680672268908</v>
      </c>
      <c r="P91" s="57">
        <f t="shared" si="55"/>
        <v>8403.361344537816</v>
      </c>
      <c r="Q91" s="57">
        <f t="shared" si="55"/>
        <v>11764.705882352942</v>
      </c>
      <c r="R91" s="57">
        <f t="shared" si="55"/>
        <v>840.3361344537816</v>
      </c>
      <c r="S91" s="57">
        <f t="shared" si="55"/>
        <v>840.3361344537816</v>
      </c>
      <c r="T91" s="57">
        <f t="shared" si="55"/>
        <v>0</v>
      </c>
      <c r="U91" s="57">
        <f t="shared" si="55"/>
        <v>840.3361344537816</v>
      </c>
      <c r="V91" s="57">
        <f t="shared" si="55"/>
        <v>0</v>
      </c>
      <c r="W91" s="57">
        <f t="shared" ref="W91" si="56">SUM(W89:W90)</f>
        <v>67226.890756302528</v>
      </c>
      <c r="X91" s="57">
        <f t="shared" si="17"/>
        <v>94117.647058823539</v>
      </c>
      <c r="Y91" s="142"/>
      <c r="Z91" s="143"/>
      <c r="AA91" s="145"/>
    </row>
    <row r="92" spans="1:27" ht="33.6" customHeight="1" thickBot="1" x14ac:dyDescent="0.25">
      <c r="A92" s="100">
        <v>64</v>
      </c>
      <c r="B92" s="48" t="s">
        <v>225</v>
      </c>
      <c r="C92" s="48">
        <v>48</v>
      </c>
      <c r="D92" s="170" t="s">
        <v>226</v>
      </c>
      <c r="E92" s="238" t="s">
        <v>227</v>
      </c>
      <c r="F92" s="157">
        <v>10000</v>
      </c>
      <c r="G92" s="157">
        <v>1000</v>
      </c>
      <c r="H92" s="157">
        <v>21000</v>
      </c>
      <c r="I92" s="157">
        <v>1000</v>
      </c>
      <c r="J92" s="157">
        <v>2000</v>
      </c>
      <c r="K92" s="157">
        <v>2000</v>
      </c>
      <c r="L92" s="157">
        <v>2000</v>
      </c>
      <c r="M92" s="157">
        <v>0</v>
      </c>
      <c r="N92" s="157"/>
      <c r="O92" s="57">
        <f t="shared" ref="O92:W92" si="57">F92/1.19</f>
        <v>8403.361344537816</v>
      </c>
      <c r="P92" s="57">
        <f t="shared" si="57"/>
        <v>840.3361344537816</v>
      </c>
      <c r="Q92" s="57">
        <f t="shared" si="57"/>
        <v>17647.058823529413</v>
      </c>
      <c r="R92" s="57">
        <f t="shared" si="57"/>
        <v>840.3361344537816</v>
      </c>
      <c r="S92" s="57">
        <f t="shared" si="57"/>
        <v>1680.6722689075632</v>
      </c>
      <c r="T92" s="57">
        <f t="shared" si="57"/>
        <v>1680.6722689075632</v>
      </c>
      <c r="U92" s="57">
        <f t="shared" si="57"/>
        <v>1680.6722689075632</v>
      </c>
      <c r="V92" s="57">
        <f t="shared" si="57"/>
        <v>0</v>
      </c>
      <c r="W92" s="57">
        <f t="shared" si="57"/>
        <v>0</v>
      </c>
      <c r="X92" s="57">
        <f t="shared" si="17"/>
        <v>32773.10924369748</v>
      </c>
      <c r="Y92" s="137" t="s">
        <v>95</v>
      </c>
      <c r="Z92" s="138" t="s">
        <v>343</v>
      </c>
      <c r="AA92" s="138" t="s">
        <v>343</v>
      </c>
    </row>
    <row r="93" spans="1:27" ht="25.15" customHeight="1" thickBot="1" x14ac:dyDescent="0.25">
      <c r="A93" s="243">
        <v>65</v>
      </c>
      <c r="B93" s="48"/>
      <c r="C93" s="48"/>
      <c r="D93" s="100" t="s">
        <v>228</v>
      </c>
      <c r="F93" s="157">
        <f>SUM(F92)</f>
        <v>10000</v>
      </c>
      <c r="G93" s="157">
        <f>SUM(G92)</f>
        <v>1000</v>
      </c>
      <c r="H93" s="157">
        <f>SUM(H92)</f>
        <v>21000</v>
      </c>
      <c r="I93" s="157">
        <f>SUM(I92)</f>
        <v>1000</v>
      </c>
      <c r="J93" s="157">
        <f>SUM(J92)</f>
        <v>2000</v>
      </c>
      <c r="K93" s="157"/>
      <c r="L93" s="157"/>
      <c r="M93" s="157">
        <f>SUM(M92)</f>
        <v>0</v>
      </c>
      <c r="N93" s="157"/>
      <c r="O93" s="57">
        <f t="shared" ref="O93:V93" si="58">SUM(O92)</f>
        <v>8403.361344537816</v>
      </c>
      <c r="P93" s="57">
        <f t="shared" si="58"/>
        <v>840.3361344537816</v>
      </c>
      <c r="Q93" s="57">
        <f t="shared" si="58"/>
        <v>17647.058823529413</v>
      </c>
      <c r="R93" s="57">
        <f t="shared" si="58"/>
        <v>840.3361344537816</v>
      </c>
      <c r="S93" s="57">
        <f t="shared" si="58"/>
        <v>1680.6722689075632</v>
      </c>
      <c r="T93" s="57">
        <f t="shared" si="58"/>
        <v>1680.6722689075632</v>
      </c>
      <c r="U93" s="57">
        <f t="shared" si="58"/>
        <v>1680.6722689075632</v>
      </c>
      <c r="V93" s="57">
        <f t="shared" si="58"/>
        <v>0</v>
      </c>
      <c r="W93" s="57">
        <f t="shared" ref="W93" si="59">SUM(W92)</f>
        <v>0</v>
      </c>
      <c r="X93" s="57">
        <f t="shared" si="17"/>
        <v>32773.10924369748</v>
      </c>
      <c r="Y93" s="142"/>
      <c r="Z93" s="143"/>
      <c r="AA93" s="145"/>
    </row>
    <row r="94" spans="1:27" ht="33" customHeight="1" thickBot="1" x14ac:dyDescent="0.25">
      <c r="A94" s="48">
        <v>66</v>
      </c>
      <c r="B94" s="48" t="s">
        <v>229</v>
      </c>
      <c r="C94" s="48">
        <v>49</v>
      </c>
      <c r="D94" s="75" t="s">
        <v>230</v>
      </c>
      <c r="E94" s="238" t="s">
        <v>231</v>
      </c>
      <c r="F94" s="157"/>
      <c r="G94" s="157">
        <v>8000</v>
      </c>
      <c r="H94" s="157"/>
      <c r="I94" s="157"/>
      <c r="J94" s="157">
        <v>4000</v>
      </c>
      <c r="K94" s="157"/>
      <c r="L94" s="55"/>
      <c r="M94" s="157"/>
      <c r="N94" s="157"/>
      <c r="O94" s="57">
        <f t="shared" ref="O94:W94" si="60">F94/1.19</f>
        <v>0</v>
      </c>
      <c r="P94" s="57">
        <f t="shared" si="60"/>
        <v>6722.6890756302528</v>
      </c>
      <c r="Q94" s="57">
        <f t="shared" si="60"/>
        <v>0</v>
      </c>
      <c r="R94" s="57">
        <f t="shared" si="60"/>
        <v>0</v>
      </c>
      <c r="S94" s="57">
        <f t="shared" si="60"/>
        <v>3361.3445378151264</v>
      </c>
      <c r="T94" s="57">
        <f t="shared" si="60"/>
        <v>0</v>
      </c>
      <c r="U94" s="57">
        <f t="shared" si="60"/>
        <v>0</v>
      </c>
      <c r="V94" s="57">
        <f t="shared" si="60"/>
        <v>0</v>
      </c>
      <c r="W94" s="57">
        <f t="shared" si="60"/>
        <v>0</v>
      </c>
      <c r="X94" s="57">
        <f t="shared" si="17"/>
        <v>10084.033613445379</v>
      </c>
      <c r="Y94" s="137" t="s">
        <v>95</v>
      </c>
      <c r="Z94" s="138" t="s">
        <v>343</v>
      </c>
      <c r="AA94" s="138" t="s">
        <v>343</v>
      </c>
    </row>
    <row r="95" spans="1:27" ht="33" customHeight="1" thickBot="1" x14ac:dyDescent="0.25">
      <c r="A95" s="48">
        <v>67</v>
      </c>
      <c r="B95" s="48"/>
      <c r="C95" s="48"/>
      <c r="D95" s="75" t="s">
        <v>232</v>
      </c>
      <c r="E95" s="196"/>
      <c r="F95" s="157"/>
      <c r="G95" s="157">
        <f>SUM(G94)</f>
        <v>8000</v>
      </c>
      <c r="H95" s="157"/>
      <c r="I95" s="157"/>
      <c r="J95" s="157">
        <f>SUM(J94)</f>
        <v>4000</v>
      </c>
      <c r="K95" s="157"/>
      <c r="L95" s="55"/>
      <c r="M95" s="157"/>
      <c r="N95" s="157"/>
      <c r="O95" s="57">
        <f t="shared" ref="O95:V95" si="61">SUM(O94)</f>
        <v>0</v>
      </c>
      <c r="P95" s="57">
        <f t="shared" si="61"/>
        <v>6722.6890756302528</v>
      </c>
      <c r="Q95" s="57">
        <f t="shared" si="61"/>
        <v>0</v>
      </c>
      <c r="R95" s="57">
        <f t="shared" si="61"/>
        <v>0</v>
      </c>
      <c r="S95" s="57">
        <f t="shared" si="61"/>
        <v>3361.3445378151264</v>
      </c>
      <c r="T95" s="57">
        <f t="shared" si="61"/>
        <v>0</v>
      </c>
      <c r="U95" s="57">
        <f t="shared" si="61"/>
        <v>0</v>
      </c>
      <c r="V95" s="57">
        <f t="shared" si="61"/>
        <v>0</v>
      </c>
      <c r="W95" s="57">
        <f t="shared" ref="W95" si="62">SUM(W94)</f>
        <v>0</v>
      </c>
      <c r="X95" s="57">
        <f t="shared" si="17"/>
        <v>10084.033613445379</v>
      </c>
      <c r="Y95" s="137"/>
      <c r="Z95" s="141"/>
      <c r="AA95" s="138"/>
    </row>
    <row r="96" spans="1:27" ht="84" customHeight="1" thickBot="1" x14ac:dyDescent="0.25">
      <c r="A96" s="48">
        <v>68</v>
      </c>
      <c r="B96" s="44" t="s">
        <v>233</v>
      </c>
      <c r="C96" s="48">
        <v>50</v>
      </c>
      <c r="D96" s="172" t="s">
        <v>315</v>
      </c>
      <c r="E96" s="148" t="s">
        <v>316</v>
      </c>
      <c r="F96" s="55">
        <v>0</v>
      </c>
      <c r="G96" s="55">
        <v>13000</v>
      </c>
      <c r="H96" s="55">
        <v>70000</v>
      </c>
      <c r="I96" s="55">
        <v>0</v>
      </c>
      <c r="J96" s="55">
        <v>10000</v>
      </c>
      <c r="K96" s="55">
        <v>45000</v>
      </c>
      <c r="L96" s="55"/>
      <c r="M96" s="55"/>
      <c r="N96" s="55"/>
      <c r="O96" s="57">
        <f t="shared" ref="O96:W97" si="63">F96/1.19</f>
        <v>0</v>
      </c>
      <c r="P96" s="57">
        <f t="shared" si="63"/>
        <v>10924.36974789916</v>
      </c>
      <c r="Q96" s="57">
        <f t="shared" si="63"/>
        <v>58823.529411764706</v>
      </c>
      <c r="R96" s="57">
        <f t="shared" si="63"/>
        <v>0</v>
      </c>
      <c r="S96" s="57">
        <f t="shared" si="63"/>
        <v>8403.361344537816</v>
      </c>
      <c r="T96" s="57">
        <f t="shared" si="63"/>
        <v>37815.126050420171</v>
      </c>
      <c r="U96" s="57">
        <f t="shared" si="63"/>
        <v>0</v>
      </c>
      <c r="V96" s="57">
        <f t="shared" si="63"/>
        <v>0</v>
      </c>
      <c r="W96" s="57">
        <f t="shared" si="63"/>
        <v>0</v>
      </c>
      <c r="X96" s="57">
        <f t="shared" si="17"/>
        <v>115966.38655462186</v>
      </c>
      <c r="Y96" s="137" t="s">
        <v>95</v>
      </c>
      <c r="Z96" s="138" t="s">
        <v>297</v>
      </c>
      <c r="AA96" s="138" t="s">
        <v>343</v>
      </c>
    </row>
    <row r="97" spans="1:27" ht="33.75" customHeight="1" thickBot="1" x14ac:dyDescent="0.25">
      <c r="A97" s="100">
        <v>69</v>
      </c>
      <c r="B97" s="44" t="s">
        <v>233</v>
      </c>
      <c r="C97" s="48">
        <v>51</v>
      </c>
      <c r="D97" s="172" t="s">
        <v>234</v>
      </c>
      <c r="E97" s="196" t="s">
        <v>235</v>
      </c>
      <c r="F97" s="55">
        <v>0</v>
      </c>
      <c r="G97" s="55"/>
      <c r="H97" s="55"/>
      <c r="I97" s="55"/>
      <c r="J97" s="55"/>
      <c r="K97" s="55"/>
      <c r="L97" s="55"/>
      <c r="M97" s="55"/>
      <c r="N97" s="55">
        <v>170000</v>
      </c>
      <c r="O97" s="57">
        <f t="shared" si="63"/>
        <v>0</v>
      </c>
      <c r="P97" s="57">
        <f t="shared" si="63"/>
        <v>0</v>
      </c>
      <c r="Q97" s="57">
        <f t="shared" si="63"/>
        <v>0</v>
      </c>
      <c r="R97" s="57">
        <f t="shared" si="63"/>
        <v>0</v>
      </c>
      <c r="S97" s="57">
        <f t="shared" si="63"/>
        <v>0</v>
      </c>
      <c r="T97" s="57">
        <f t="shared" si="63"/>
        <v>0</v>
      </c>
      <c r="U97" s="57">
        <f t="shared" si="63"/>
        <v>0</v>
      </c>
      <c r="V97" s="57">
        <f t="shared" si="63"/>
        <v>0</v>
      </c>
      <c r="W97" s="57">
        <f t="shared" si="63"/>
        <v>142857.14285714287</v>
      </c>
      <c r="X97" s="57">
        <f t="shared" si="17"/>
        <v>142857.14285714287</v>
      </c>
      <c r="Y97" s="137" t="s">
        <v>95</v>
      </c>
      <c r="Z97" s="141" t="s">
        <v>297</v>
      </c>
      <c r="AA97" s="138" t="s">
        <v>304</v>
      </c>
    </row>
    <row r="98" spans="1:27" ht="32.25" customHeight="1" thickBot="1" x14ac:dyDescent="0.25">
      <c r="A98" s="243">
        <v>70</v>
      </c>
      <c r="B98" s="44"/>
      <c r="C98" s="48"/>
      <c r="D98" s="75" t="s">
        <v>236</v>
      </c>
      <c r="E98" s="133"/>
      <c r="F98" s="157">
        <f>SUM(F96:F97)</f>
        <v>0</v>
      </c>
      <c r="G98" s="157">
        <f>SUM(G96:G97)</f>
        <v>13000</v>
      </c>
      <c r="H98" s="157">
        <f>SUM(H96:H97)</f>
        <v>70000</v>
      </c>
      <c r="I98" s="157">
        <f>SUM(I96:I97)</f>
        <v>0</v>
      </c>
      <c r="J98" s="157">
        <f>SUM(J96:J97)</f>
        <v>10000</v>
      </c>
      <c r="K98" s="55">
        <v>45000</v>
      </c>
      <c r="L98" s="157"/>
      <c r="M98" s="157"/>
      <c r="N98" s="157">
        <f>SUM(N97)</f>
        <v>170000</v>
      </c>
      <c r="O98" s="57">
        <f t="shared" ref="O98:W98" si="64">SUM(O96:O97)</f>
        <v>0</v>
      </c>
      <c r="P98" s="57">
        <f t="shared" si="64"/>
        <v>10924.36974789916</v>
      </c>
      <c r="Q98" s="57">
        <f t="shared" si="64"/>
        <v>58823.529411764706</v>
      </c>
      <c r="R98" s="57">
        <f t="shared" si="64"/>
        <v>0</v>
      </c>
      <c r="S98" s="57">
        <f t="shared" si="64"/>
        <v>8403.361344537816</v>
      </c>
      <c r="T98" s="57">
        <f t="shared" si="64"/>
        <v>37815.126050420171</v>
      </c>
      <c r="U98" s="57">
        <f t="shared" si="64"/>
        <v>0</v>
      </c>
      <c r="V98" s="57">
        <f t="shared" si="64"/>
        <v>0</v>
      </c>
      <c r="W98" s="57">
        <f t="shared" si="64"/>
        <v>142857.14285714287</v>
      </c>
      <c r="X98" s="57">
        <f t="shared" si="17"/>
        <v>258823.52941176473</v>
      </c>
      <c r="Y98" s="137"/>
      <c r="Z98" s="141"/>
      <c r="AA98" s="138"/>
    </row>
    <row r="99" spans="1:27" ht="22.5" customHeight="1" thickBot="1" x14ac:dyDescent="0.25">
      <c r="A99" s="48">
        <v>71</v>
      </c>
      <c r="B99" s="80"/>
      <c r="C99" s="48"/>
      <c r="D99" s="75" t="s">
        <v>237</v>
      </c>
      <c r="E99" s="133"/>
      <c r="F99" s="55"/>
      <c r="G99" s="153"/>
      <c r="H99" s="153"/>
      <c r="I99" s="153"/>
      <c r="J99" s="153"/>
      <c r="K99" s="153"/>
      <c r="L99" s="153"/>
      <c r="M99" s="153"/>
      <c r="N99" s="153"/>
      <c r="O99" s="57"/>
      <c r="P99" s="57"/>
      <c r="Q99" s="57"/>
      <c r="R99" s="57"/>
      <c r="S99" s="57"/>
      <c r="T99" s="57"/>
      <c r="U99" s="57"/>
      <c r="V99" s="57"/>
      <c r="W99" s="57"/>
      <c r="X99" s="57"/>
      <c r="Y99" s="142"/>
      <c r="Z99" s="140"/>
      <c r="AA99" s="145"/>
    </row>
    <row r="100" spans="1:27" ht="33.75" customHeight="1" thickBot="1" x14ac:dyDescent="0.25">
      <c r="A100" s="48">
        <v>72</v>
      </c>
      <c r="B100" s="48" t="s">
        <v>238</v>
      </c>
      <c r="C100" s="48">
        <v>52</v>
      </c>
      <c r="D100" s="75" t="s">
        <v>239</v>
      </c>
      <c r="E100" s="133" t="s">
        <v>240</v>
      </c>
      <c r="F100" s="55">
        <v>35000</v>
      </c>
      <c r="G100" s="55"/>
      <c r="H100" s="55">
        <v>8000</v>
      </c>
      <c r="I100" s="55"/>
      <c r="J100" s="55"/>
      <c r="K100" s="55"/>
      <c r="L100" s="55"/>
      <c r="M100" s="55"/>
      <c r="N100" s="55"/>
      <c r="O100" s="57">
        <f t="shared" ref="O100:W100" si="65">F100/1.19</f>
        <v>29411.764705882353</v>
      </c>
      <c r="P100" s="57">
        <f t="shared" si="65"/>
        <v>0</v>
      </c>
      <c r="Q100" s="57">
        <f t="shared" si="65"/>
        <v>6722.6890756302528</v>
      </c>
      <c r="R100" s="57">
        <f t="shared" si="65"/>
        <v>0</v>
      </c>
      <c r="S100" s="57">
        <f t="shared" si="65"/>
        <v>0</v>
      </c>
      <c r="T100" s="57">
        <f t="shared" si="65"/>
        <v>0</v>
      </c>
      <c r="U100" s="57">
        <f t="shared" si="65"/>
        <v>0</v>
      </c>
      <c r="V100" s="57">
        <f t="shared" si="65"/>
        <v>0</v>
      </c>
      <c r="W100" s="57">
        <f t="shared" si="65"/>
        <v>0</v>
      </c>
      <c r="X100" s="57">
        <f t="shared" si="17"/>
        <v>36134.45378151261</v>
      </c>
      <c r="Y100" s="137" t="s">
        <v>95</v>
      </c>
      <c r="Z100" s="173" t="s">
        <v>300</v>
      </c>
      <c r="AA100" s="138" t="s">
        <v>346</v>
      </c>
    </row>
    <row r="101" spans="1:27" ht="31.5" customHeight="1" thickBot="1" x14ac:dyDescent="0.25">
      <c r="A101" s="48">
        <v>73</v>
      </c>
      <c r="B101" s="80"/>
      <c r="C101" s="48"/>
      <c r="D101" s="75" t="s">
        <v>241</v>
      </c>
      <c r="E101" s="133"/>
      <c r="F101" s="55"/>
      <c r="G101" s="55"/>
      <c r="H101" s="55"/>
      <c r="I101" s="55"/>
      <c r="J101" s="55"/>
      <c r="K101" s="55"/>
      <c r="L101" s="55"/>
      <c r="M101" s="55"/>
      <c r="N101" s="55"/>
      <c r="O101" s="57">
        <f>SUM(O100)</f>
        <v>29411.764705882353</v>
      </c>
      <c r="P101" s="57">
        <f t="shared" ref="P101:U101" si="66">SUM(P100)</f>
        <v>0</v>
      </c>
      <c r="Q101" s="57">
        <f t="shared" si="66"/>
        <v>6722.6890756302528</v>
      </c>
      <c r="R101" s="57">
        <f t="shared" si="66"/>
        <v>0</v>
      </c>
      <c r="S101" s="57">
        <f t="shared" si="66"/>
        <v>0</v>
      </c>
      <c r="T101" s="57">
        <f t="shared" si="66"/>
        <v>0</v>
      </c>
      <c r="U101" s="57">
        <f t="shared" si="66"/>
        <v>0</v>
      </c>
      <c r="V101" s="57">
        <f t="shared" ref="V101:W105" si="67">M101/1.19</f>
        <v>0</v>
      </c>
      <c r="W101" s="57">
        <f t="shared" si="67"/>
        <v>0</v>
      </c>
      <c r="X101" s="57">
        <f t="shared" si="17"/>
        <v>36134.45378151261</v>
      </c>
      <c r="Y101" s="137"/>
      <c r="Z101" s="141"/>
      <c r="AA101" s="138"/>
    </row>
    <row r="102" spans="1:27" ht="31.5" customHeight="1" thickBot="1" x14ac:dyDescent="0.25">
      <c r="A102" s="48">
        <v>74</v>
      </c>
      <c r="B102" s="48">
        <v>20.11</v>
      </c>
      <c r="C102" s="48">
        <v>53</v>
      </c>
      <c r="D102" s="75" t="s">
        <v>242</v>
      </c>
      <c r="E102" s="133" t="s">
        <v>243</v>
      </c>
      <c r="F102" s="55"/>
      <c r="G102" s="55"/>
      <c r="H102" s="55"/>
      <c r="I102" s="55">
        <v>1000</v>
      </c>
      <c r="J102" s="55"/>
      <c r="K102" s="55"/>
      <c r="L102" s="55"/>
      <c r="M102" s="55"/>
      <c r="N102" s="55"/>
      <c r="O102" s="57">
        <f t="shared" ref="O102:U102" si="68">F102/1.05</f>
        <v>0</v>
      </c>
      <c r="P102" s="57">
        <f t="shared" si="68"/>
        <v>0</v>
      </c>
      <c r="Q102" s="57">
        <f t="shared" si="68"/>
        <v>0</v>
      </c>
      <c r="R102" s="57">
        <f t="shared" si="68"/>
        <v>952.38095238095229</v>
      </c>
      <c r="S102" s="57">
        <f t="shared" si="68"/>
        <v>0</v>
      </c>
      <c r="T102" s="57">
        <f t="shared" si="68"/>
        <v>0</v>
      </c>
      <c r="U102" s="57">
        <f t="shared" si="68"/>
        <v>0</v>
      </c>
      <c r="V102" s="57">
        <f t="shared" si="67"/>
        <v>0</v>
      </c>
      <c r="W102" s="57">
        <f t="shared" si="67"/>
        <v>0</v>
      </c>
      <c r="X102" s="57">
        <f t="shared" si="17"/>
        <v>952.38095238095229</v>
      </c>
      <c r="Y102" s="137" t="s">
        <v>95</v>
      </c>
      <c r="Z102" s="141" t="s">
        <v>344</v>
      </c>
      <c r="AA102" s="138" t="s">
        <v>344</v>
      </c>
    </row>
    <row r="103" spans="1:27" ht="33" customHeight="1" thickBot="1" x14ac:dyDescent="0.25">
      <c r="A103" s="243">
        <v>75</v>
      </c>
      <c r="B103" s="174" t="s">
        <v>244</v>
      </c>
      <c r="C103" s="55">
        <v>54</v>
      </c>
      <c r="D103" s="172" t="s">
        <v>245</v>
      </c>
      <c r="E103" s="149" t="s">
        <v>246</v>
      </c>
      <c r="F103" s="55">
        <v>40000</v>
      </c>
      <c r="G103" s="55"/>
      <c r="H103" s="55"/>
      <c r="I103" s="55"/>
      <c r="J103" s="55"/>
      <c r="K103" s="55"/>
      <c r="L103" s="55"/>
      <c r="M103" s="55"/>
      <c r="N103" s="55"/>
      <c r="O103" s="57">
        <f t="shared" ref="O103:U105" si="69">F103/1.19</f>
        <v>33613.445378151264</v>
      </c>
      <c r="P103" s="57">
        <f t="shared" si="69"/>
        <v>0</v>
      </c>
      <c r="Q103" s="57">
        <f t="shared" si="69"/>
        <v>0</v>
      </c>
      <c r="R103" s="57">
        <f t="shared" si="69"/>
        <v>0</v>
      </c>
      <c r="S103" s="57">
        <f t="shared" si="69"/>
        <v>0</v>
      </c>
      <c r="T103" s="57">
        <f t="shared" si="69"/>
        <v>0</v>
      </c>
      <c r="U103" s="57">
        <f t="shared" si="69"/>
        <v>0</v>
      </c>
      <c r="V103" s="57">
        <f t="shared" si="67"/>
        <v>0</v>
      </c>
      <c r="W103" s="57">
        <f t="shared" si="67"/>
        <v>0</v>
      </c>
      <c r="X103" s="57">
        <f t="shared" ref="X103:X151" si="70">SUM(O103:W103)</f>
        <v>33613.445378151264</v>
      </c>
      <c r="Y103" s="137" t="s">
        <v>95</v>
      </c>
      <c r="Z103" s="146" t="s">
        <v>300</v>
      </c>
      <c r="AA103" s="138" t="s">
        <v>346</v>
      </c>
    </row>
    <row r="104" spans="1:27" ht="31.5" customHeight="1" thickBot="1" x14ac:dyDescent="0.25">
      <c r="A104" s="48">
        <v>76</v>
      </c>
      <c r="B104" s="77" t="s">
        <v>247</v>
      </c>
      <c r="C104" s="55">
        <v>55</v>
      </c>
      <c r="D104" s="172" t="s">
        <v>248</v>
      </c>
      <c r="E104" s="149" t="s">
        <v>249</v>
      </c>
      <c r="F104" s="55">
        <v>96000</v>
      </c>
      <c r="G104" s="55"/>
      <c r="H104" s="55"/>
      <c r="I104" s="55"/>
      <c r="J104" s="55"/>
      <c r="K104" s="55"/>
      <c r="L104" s="55"/>
      <c r="M104" s="55"/>
      <c r="N104" s="55"/>
      <c r="O104" s="57">
        <f t="shared" si="69"/>
        <v>80672.268907563033</v>
      </c>
      <c r="P104" s="57">
        <f t="shared" si="69"/>
        <v>0</v>
      </c>
      <c r="Q104" s="57">
        <f t="shared" si="69"/>
        <v>0</v>
      </c>
      <c r="R104" s="57">
        <f t="shared" si="69"/>
        <v>0</v>
      </c>
      <c r="S104" s="57">
        <f t="shared" si="69"/>
        <v>0</v>
      </c>
      <c r="T104" s="57">
        <f t="shared" si="69"/>
        <v>0</v>
      </c>
      <c r="U104" s="57">
        <f t="shared" si="69"/>
        <v>0</v>
      </c>
      <c r="V104" s="57">
        <f t="shared" si="67"/>
        <v>0</v>
      </c>
      <c r="W104" s="57">
        <f t="shared" si="67"/>
        <v>0</v>
      </c>
      <c r="X104" s="57">
        <f t="shared" si="70"/>
        <v>80672.268907563033</v>
      </c>
      <c r="Y104" s="137" t="s">
        <v>95</v>
      </c>
      <c r="Z104" s="146" t="s">
        <v>293</v>
      </c>
      <c r="AA104" s="146" t="s">
        <v>305</v>
      </c>
    </row>
    <row r="105" spans="1:27" ht="46.5" customHeight="1" thickBot="1" x14ac:dyDescent="0.25">
      <c r="A105" s="48">
        <v>77</v>
      </c>
      <c r="B105" s="77">
        <v>20.14</v>
      </c>
      <c r="C105" s="55">
        <v>55.1</v>
      </c>
      <c r="D105" s="172" t="s">
        <v>396</v>
      </c>
      <c r="E105" s="149" t="s">
        <v>395</v>
      </c>
      <c r="F105" s="55">
        <v>4000</v>
      </c>
      <c r="G105" s="55"/>
      <c r="H105" s="55"/>
      <c r="I105" s="55"/>
      <c r="J105" s="55"/>
      <c r="K105" s="55"/>
      <c r="L105" s="55"/>
      <c r="M105" s="55"/>
      <c r="N105" s="55"/>
      <c r="O105" s="57">
        <f t="shared" si="69"/>
        <v>3361.3445378151264</v>
      </c>
      <c r="P105" s="57">
        <f t="shared" ref="P105" si="71">G105/1.19</f>
        <v>0</v>
      </c>
      <c r="Q105" s="57">
        <f t="shared" ref="Q105" si="72">H105/1.19</f>
        <v>0</v>
      </c>
      <c r="R105" s="57">
        <f t="shared" ref="R105" si="73">I105/1.19</f>
        <v>0</v>
      </c>
      <c r="S105" s="57">
        <f t="shared" ref="S105" si="74">J105/1.19</f>
        <v>0</v>
      </c>
      <c r="T105" s="57">
        <f t="shared" ref="T105" si="75">K105/1.19</f>
        <v>0</v>
      </c>
      <c r="U105" s="57">
        <f t="shared" ref="U105" si="76">L105/1.19</f>
        <v>0</v>
      </c>
      <c r="V105" s="57">
        <f t="shared" si="67"/>
        <v>0</v>
      </c>
      <c r="W105" s="57">
        <f t="shared" si="67"/>
        <v>0</v>
      </c>
      <c r="X105" s="57">
        <f t="shared" si="70"/>
        <v>3361.3445378151264</v>
      </c>
      <c r="Y105" s="137" t="s">
        <v>95</v>
      </c>
      <c r="Z105" s="146" t="s">
        <v>385</v>
      </c>
      <c r="AA105" s="146" t="s">
        <v>343</v>
      </c>
    </row>
    <row r="106" spans="1:27" ht="33.75" customHeight="1" thickBot="1" x14ac:dyDescent="0.25">
      <c r="A106" s="333">
        <v>78</v>
      </c>
      <c r="B106" s="44"/>
      <c r="C106" s="48"/>
      <c r="D106" s="75" t="s">
        <v>250</v>
      </c>
      <c r="E106" s="133"/>
      <c r="F106" s="175"/>
      <c r="G106" s="153"/>
      <c r="H106" s="153"/>
      <c r="I106" s="153"/>
      <c r="J106" s="153"/>
      <c r="K106" s="153"/>
      <c r="L106" s="153"/>
      <c r="M106" s="153"/>
      <c r="N106" s="153"/>
      <c r="O106" s="57"/>
      <c r="P106" s="57"/>
      <c r="Q106" s="57"/>
      <c r="R106" s="57"/>
      <c r="S106" s="57"/>
      <c r="T106" s="57"/>
      <c r="U106" s="57"/>
      <c r="V106" s="57"/>
      <c r="W106" s="57"/>
      <c r="X106" s="57"/>
      <c r="Y106" s="142"/>
      <c r="Z106" s="176"/>
      <c r="AA106" s="177"/>
    </row>
    <row r="107" spans="1:27" ht="37.5" customHeight="1" thickBot="1" x14ac:dyDescent="0.25">
      <c r="A107" s="48">
        <v>79</v>
      </c>
      <c r="B107" s="77" t="s">
        <v>56</v>
      </c>
      <c r="C107" s="55">
        <v>56</v>
      </c>
      <c r="D107" s="172" t="s">
        <v>251</v>
      </c>
      <c r="E107" s="149" t="s">
        <v>246</v>
      </c>
      <c r="F107" s="55">
        <v>23000</v>
      </c>
      <c r="G107" s="55"/>
      <c r="H107" s="55"/>
      <c r="I107" s="55">
        <v>11000</v>
      </c>
      <c r="J107" s="55">
        <v>14000</v>
      </c>
      <c r="K107" s="55">
        <v>6000</v>
      </c>
      <c r="L107" s="55"/>
      <c r="M107" s="55"/>
      <c r="N107" s="55"/>
      <c r="O107" s="57">
        <f t="shared" ref="O107:O121" si="77">F107/1.19</f>
        <v>19327.731092436974</v>
      </c>
      <c r="P107" s="57">
        <f t="shared" ref="P107:P121" si="78">G107/1.19</f>
        <v>0</v>
      </c>
      <c r="Q107" s="57">
        <f t="shared" ref="Q107:Q121" si="79">H107/1.19</f>
        <v>0</v>
      </c>
      <c r="R107" s="57">
        <f t="shared" ref="R107:R121" si="80">I107/1.19</f>
        <v>9243.6974789915967</v>
      </c>
      <c r="S107" s="57">
        <f t="shared" ref="S107:S121" si="81">J107/1.19</f>
        <v>11764.705882352942</v>
      </c>
      <c r="T107" s="57">
        <f t="shared" ref="T107:T121" si="82">K107/1.19</f>
        <v>5042.0168067226896</v>
      </c>
      <c r="U107" s="57">
        <f t="shared" ref="U107:U121" si="83">L107/1.19</f>
        <v>0</v>
      </c>
      <c r="V107" s="57">
        <f t="shared" ref="V107:V121" si="84">M107/1.19</f>
        <v>0</v>
      </c>
      <c r="W107" s="57">
        <f t="shared" ref="W107:W121" si="85">N107/1.19</f>
        <v>0</v>
      </c>
      <c r="X107" s="57">
        <f t="shared" si="70"/>
        <v>45378.151260504208</v>
      </c>
      <c r="Y107" s="137" t="s">
        <v>95</v>
      </c>
      <c r="Z107" s="146" t="s">
        <v>298</v>
      </c>
      <c r="AA107" s="146" t="s">
        <v>297</v>
      </c>
    </row>
    <row r="108" spans="1:27" ht="37.5" customHeight="1" thickBot="1" x14ac:dyDescent="0.25">
      <c r="A108" s="48">
        <v>80</v>
      </c>
      <c r="B108" s="77" t="s">
        <v>56</v>
      </c>
      <c r="C108" s="55">
        <v>57</v>
      </c>
      <c r="D108" s="172" t="s">
        <v>252</v>
      </c>
      <c r="E108" s="149" t="s">
        <v>253</v>
      </c>
      <c r="F108" s="347">
        <v>8500</v>
      </c>
      <c r="G108" s="55"/>
      <c r="H108" s="55"/>
      <c r="I108" s="55"/>
      <c r="J108" s="55"/>
      <c r="K108" s="55"/>
      <c r="L108" s="55"/>
      <c r="M108" s="55"/>
      <c r="N108" s="55"/>
      <c r="O108" s="57">
        <f t="shared" si="77"/>
        <v>7142.8571428571431</v>
      </c>
      <c r="P108" s="57">
        <f t="shared" si="78"/>
        <v>0</v>
      </c>
      <c r="Q108" s="57">
        <f t="shared" si="79"/>
        <v>0</v>
      </c>
      <c r="R108" s="57">
        <f t="shared" si="80"/>
        <v>0</v>
      </c>
      <c r="S108" s="57">
        <f t="shared" si="81"/>
        <v>0</v>
      </c>
      <c r="T108" s="57">
        <f t="shared" si="82"/>
        <v>0</v>
      </c>
      <c r="U108" s="57">
        <f t="shared" si="83"/>
        <v>0</v>
      </c>
      <c r="V108" s="57">
        <f t="shared" si="84"/>
        <v>0</v>
      </c>
      <c r="W108" s="57">
        <f t="shared" si="85"/>
        <v>0</v>
      </c>
      <c r="X108" s="57">
        <f t="shared" si="70"/>
        <v>7142.8571428571431</v>
      </c>
      <c r="Y108" s="137" t="s">
        <v>95</v>
      </c>
      <c r="Z108" s="146" t="s">
        <v>300</v>
      </c>
      <c r="AA108" s="135" t="s">
        <v>301</v>
      </c>
    </row>
    <row r="109" spans="1:27" ht="30.75" customHeight="1" thickBot="1" x14ac:dyDescent="0.25">
      <c r="A109" s="333">
        <v>81</v>
      </c>
      <c r="B109" s="77" t="s">
        <v>56</v>
      </c>
      <c r="C109" s="55">
        <v>58</v>
      </c>
      <c r="D109" s="172" t="s">
        <v>254</v>
      </c>
      <c r="E109" s="149" t="s">
        <v>255</v>
      </c>
      <c r="F109" s="347">
        <v>8500</v>
      </c>
      <c r="G109" s="55"/>
      <c r="H109" s="55"/>
      <c r="I109" s="55"/>
      <c r="J109" s="55"/>
      <c r="K109" s="55"/>
      <c r="L109" s="55"/>
      <c r="M109" s="55"/>
      <c r="N109" s="55"/>
      <c r="O109" s="57">
        <f t="shared" si="77"/>
        <v>7142.8571428571431</v>
      </c>
      <c r="P109" s="57">
        <f t="shared" si="78"/>
        <v>0</v>
      </c>
      <c r="Q109" s="57">
        <f t="shared" si="79"/>
        <v>0</v>
      </c>
      <c r="R109" s="57">
        <f t="shared" si="80"/>
        <v>0</v>
      </c>
      <c r="S109" s="57">
        <f t="shared" si="81"/>
        <v>0</v>
      </c>
      <c r="T109" s="57">
        <f t="shared" si="82"/>
        <v>0</v>
      </c>
      <c r="U109" s="57">
        <f t="shared" si="83"/>
        <v>0</v>
      </c>
      <c r="V109" s="57">
        <f t="shared" si="84"/>
        <v>0</v>
      </c>
      <c r="W109" s="57">
        <f t="shared" si="85"/>
        <v>0</v>
      </c>
      <c r="X109" s="57">
        <f t="shared" si="70"/>
        <v>7142.8571428571431</v>
      </c>
      <c r="Y109" s="137" t="s">
        <v>95</v>
      </c>
      <c r="Z109" s="146" t="s">
        <v>300</v>
      </c>
      <c r="AA109" s="135" t="s">
        <v>346</v>
      </c>
    </row>
    <row r="110" spans="1:27" ht="81.75" customHeight="1" thickBot="1" x14ac:dyDescent="0.25">
      <c r="A110" s="48">
        <v>82</v>
      </c>
      <c r="B110" s="77" t="s">
        <v>56</v>
      </c>
      <c r="C110" s="55">
        <v>59</v>
      </c>
      <c r="D110" s="172" t="s">
        <v>381</v>
      </c>
      <c r="E110" s="149" t="s">
        <v>256</v>
      </c>
      <c r="F110" s="55"/>
      <c r="G110" s="55"/>
      <c r="H110" s="55"/>
      <c r="I110" s="55"/>
      <c r="J110" s="55">
        <v>26000</v>
      </c>
      <c r="K110" s="55"/>
      <c r="L110" s="55"/>
      <c r="M110" s="55"/>
      <c r="N110" s="55"/>
      <c r="O110" s="57">
        <f t="shared" si="77"/>
        <v>0</v>
      </c>
      <c r="P110" s="57">
        <f t="shared" si="78"/>
        <v>0</v>
      </c>
      <c r="Q110" s="57">
        <f t="shared" si="79"/>
        <v>0</v>
      </c>
      <c r="R110" s="57">
        <f t="shared" si="80"/>
        <v>0</v>
      </c>
      <c r="S110" s="57">
        <f t="shared" si="81"/>
        <v>21848.73949579832</v>
      </c>
      <c r="T110" s="57">
        <f t="shared" si="82"/>
        <v>0</v>
      </c>
      <c r="U110" s="57">
        <f t="shared" si="83"/>
        <v>0</v>
      </c>
      <c r="V110" s="57">
        <f t="shared" si="84"/>
        <v>0</v>
      </c>
      <c r="W110" s="57">
        <f t="shared" si="85"/>
        <v>0</v>
      </c>
      <c r="X110" s="57">
        <f t="shared" si="70"/>
        <v>21848.73949579832</v>
      </c>
      <c r="Y110" s="137" t="s">
        <v>95</v>
      </c>
      <c r="Z110" s="146" t="s">
        <v>293</v>
      </c>
      <c r="AA110" s="146" t="s">
        <v>385</v>
      </c>
    </row>
    <row r="111" spans="1:27" ht="41.25" customHeight="1" thickBot="1" x14ac:dyDescent="0.25">
      <c r="A111" s="48">
        <v>83</v>
      </c>
      <c r="B111" s="77" t="s">
        <v>56</v>
      </c>
      <c r="C111" s="55">
        <v>60</v>
      </c>
      <c r="D111" s="172" t="s">
        <v>257</v>
      </c>
      <c r="E111" s="149" t="s">
        <v>70</v>
      </c>
      <c r="F111" s="55"/>
      <c r="G111" s="55"/>
      <c r="H111" s="55">
        <v>2000</v>
      </c>
      <c r="I111" s="55"/>
      <c r="J111" s="55"/>
      <c r="K111" s="55"/>
      <c r="L111" s="55"/>
      <c r="M111" s="55"/>
      <c r="N111" s="55"/>
      <c r="O111" s="57">
        <f t="shared" si="77"/>
        <v>0</v>
      </c>
      <c r="P111" s="57">
        <f t="shared" si="78"/>
        <v>0</v>
      </c>
      <c r="Q111" s="57">
        <f t="shared" si="79"/>
        <v>1680.6722689075632</v>
      </c>
      <c r="R111" s="57">
        <f t="shared" si="80"/>
        <v>0</v>
      </c>
      <c r="S111" s="57">
        <f t="shared" si="81"/>
        <v>0</v>
      </c>
      <c r="T111" s="57">
        <f t="shared" si="82"/>
        <v>0</v>
      </c>
      <c r="U111" s="57">
        <f t="shared" si="83"/>
        <v>0</v>
      </c>
      <c r="V111" s="57">
        <f t="shared" si="84"/>
        <v>0</v>
      </c>
      <c r="W111" s="57">
        <f t="shared" si="85"/>
        <v>0</v>
      </c>
      <c r="X111" s="57">
        <f t="shared" si="70"/>
        <v>1680.6722689075632</v>
      </c>
      <c r="Y111" s="137" t="s">
        <v>95</v>
      </c>
      <c r="Z111" s="178" t="s">
        <v>300</v>
      </c>
      <c r="AA111" s="135" t="s">
        <v>346</v>
      </c>
    </row>
    <row r="112" spans="1:27" ht="41.25" customHeight="1" thickBot="1" x14ac:dyDescent="0.25">
      <c r="A112" s="344">
        <v>84</v>
      </c>
      <c r="B112" s="77" t="s">
        <v>56</v>
      </c>
      <c r="C112" s="55">
        <v>60.1</v>
      </c>
      <c r="D112" s="172" t="s">
        <v>406</v>
      </c>
      <c r="E112" s="216" t="s">
        <v>407</v>
      </c>
      <c r="F112" s="55"/>
      <c r="G112" s="55">
        <v>3000</v>
      </c>
      <c r="H112" s="55"/>
      <c r="I112" s="55"/>
      <c r="J112" s="55"/>
      <c r="K112" s="55"/>
      <c r="L112" s="55"/>
      <c r="M112" s="55"/>
      <c r="N112" s="55"/>
      <c r="O112" s="57">
        <f t="shared" si="77"/>
        <v>0</v>
      </c>
      <c r="P112" s="57">
        <f t="shared" si="78"/>
        <v>2521.0084033613448</v>
      </c>
      <c r="Q112" s="57">
        <f t="shared" si="79"/>
        <v>0</v>
      </c>
      <c r="R112" s="57">
        <f t="shared" si="80"/>
        <v>0</v>
      </c>
      <c r="S112" s="57">
        <f t="shared" si="81"/>
        <v>0</v>
      </c>
      <c r="T112" s="57">
        <f t="shared" si="82"/>
        <v>0</v>
      </c>
      <c r="U112" s="57">
        <f t="shared" si="83"/>
        <v>0</v>
      </c>
      <c r="V112" s="57">
        <f t="shared" si="84"/>
        <v>0</v>
      </c>
      <c r="W112" s="57">
        <f t="shared" si="85"/>
        <v>0</v>
      </c>
      <c r="X112" s="57">
        <f t="shared" si="70"/>
        <v>2521.0084033613448</v>
      </c>
      <c r="Y112" s="137" t="s">
        <v>95</v>
      </c>
      <c r="Z112" s="146" t="s">
        <v>343</v>
      </c>
      <c r="AA112" s="135" t="s">
        <v>301</v>
      </c>
    </row>
    <row r="113" spans="1:27" ht="32.25" customHeight="1" thickBot="1" x14ac:dyDescent="0.25">
      <c r="A113" s="48">
        <v>85</v>
      </c>
      <c r="B113" s="44" t="s">
        <v>56</v>
      </c>
      <c r="C113" s="48">
        <v>61</v>
      </c>
      <c r="D113" s="75" t="s">
        <v>258</v>
      </c>
      <c r="E113" s="133" t="s">
        <v>259</v>
      </c>
      <c r="F113" s="55">
        <v>8000</v>
      </c>
      <c r="G113" s="55"/>
      <c r="H113" s="55"/>
      <c r="I113" s="55"/>
      <c r="J113" s="55"/>
      <c r="K113" s="55"/>
      <c r="L113" s="55"/>
      <c r="M113" s="55"/>
      <c r="N113" s="55"/>
      <c r="O113" s="57">
        <f t="shared" si="77"/>
        <v>6722.6890756302528</v>
      </c>
      <c r="P113" s="57">
        <f t="shared" si="78"/>
        <v>0</v>
      </c>
      <c r="Q113" s="57">
        <f t="shared" si="79"/>
        <v>0</v>
      </c>
      <c r="R113" s="57">
        <f t="shared" si="80"/>
        <v>0</v>
      </c>
      <c r="S113" s="57">
        <f t="shared" si="81"/>
        <v>0</v>
      </c>
      <c r="T113" s="57">
        <f t="shared" si="82"/>
        <v>0</v>
      </c>
      <c r="U113" s="57">
        <f t="shared" si="83"/>
        <v>0</v>
      </c>
      <c r="V113" s="57">
        <f t="shared" si="84"/>
        <v>0</v>
      </c>
      <c r="W113" s="57">
        <f t="shared" si="85"/>
        <v>0</v>
      </c>
      <c r="X113" s="57">
        <f t="shared" si="70"/>
        <v>6722.6890756302528</v>
      </c>
      <c r="Y113" s="137" t="s">
        <v>95</v>
      </c>
      <c r="Z113" s="146" t="s">
        <v>385</v>
      </c>
      <c r="AA113" s="146" t="s">
        <v>388</v>
      </c>
    </row>
    <row r="114" spans="1:27" ht="45" customHeight="1" thickBot="1" x14ac:dyDescent="0.25">
      <c r="A114" s="48">
        <v>86</v>
      </c>
      <c r="B114" s="44" t="s">
        <v>56</v>
      </c>
      <c r="C114" s="48">
        <v>61.1</v>
      </c>
      <c r="D114" s="75" t="s">
        <v>408</v>
      </c>
      <c r="E114" s="196" t="s">
        <v>202</v>
      </c>
      <c r="F114" s="55">
        <v>13000</v>
      </c>
      <c r="G114" s="55"/>
      <c r="H114" s="55"/>
      <c r="I114" s="55"/>
      <c r="J114" s="55"/>
      <c r="K114" s="55"/>
      <c r="L114" s="55"/>
      <c r="M114" s="55"/>
      <c r="N114" s="55"/>
      <c r="O114" s="57">
        <f t="shared" si="77"/>
        <v>10924.36974789916</v>
      </c>
      <c r="P114" s="57">
        <f t="shared" si="78"/>
        <v>0</v>
      </c>
      <c r="Q114" s="57">
        <f t="shared" si="79"/>
        <v>0</v>
      </c>
      <c r="R114" s="57">
        <f t="shared" si="80"/>
        <v>0</v>
      </c>
      <c r="S114" s="57">
        <f t="shared" si="81"/>
        <v>0</v>
      </c>
      <c r="T114" s="57">
        <f t="shared" si="82"/>
        <v>0</v>
      </c>
      <c r="U114" s="57">
        <f t="shared" si="83"/>
        <v>0</v>
      </c>
      <c r="V114" s="57">
        <f t="shared" si="84"/>
        <v>0</v>
      </c>
      <c r="W114" s="57">
        <f t="shared" si="85"/>
        <v>0</v>
      </c>
      <c r="X114" s="57">
        <f t="shared" si="70"/>
        <v>10924.36974789916</v>
      </c>
      <c r="Y114" s="137" t="s">
        <v>95</v>
      </c>
      <c r="Z114" s="146" t="s">
        <v>343</v>
      </c>
      <c r="AA114" s="135" t="s">
        <v>301</v>
      </c>
    </row>
    <row r="115" spans="1:27" ht="50.45" customHeight="1" thickBot="1" x14ac:dyDescent="0.25">
      <c r="A115" s="348">
        <v>87</v>
      </c>
      <c r="B115" s="44" t="s">
        <v>56</v>
      </c>
      <c r="C115" s="48">
        <v>62</v>
      </c>
      <c r="D115" s="75" t="s">
        <v>260</v>
      </c>
      <c r="E115" s="238" t="s">
        <v>261</v>
      </c>
      <c r="F115" s="55">
        <v>10000</v>
      </c>
      <c r="G115" s="55"/>
      <c r="H115" s="55"/>
      <c r="I115" s="55"/>
      <c r="J115" s="55"/>
      <c r="K115" s="55"/>
      <c r="L115" s="55"/>
      <c r="M115" s="55"/>
      <c r="N115" s="55"/>
      <c r="O115" s="57">
        <f t="shared" si="77"/>
        <v>8403.361344537816</v>
      </c>
      <c r="P115" s="57">
        <f t="shared" si="78"/>
        <v>0</v>
      </c>
      <c r="Q115" s="57">
        <f t="shared" si="79"/>
        <v>0</v>
      </c>
      <c r="R115" s="57">
        <f t="shared" si="80"/>
        <v>0</v>
      </c>
      <c r="S115" s="57">
        <f t="shared" si="81"/>
        <v>0</v>
      </c>
      <c r="T115" s="57">
        <f t="shared" si="82"/>
        <v>0</v>
      </c>
      <c r="U115" s="57">
        <f t="shared" si="83"/>
        <v>0</v>
      </c>
      <c r="V115" s="57">
        <f t="shared" si="84"/>
        <v>0</v>
      </c>
      <c r="W115" s="57">
        <f t="shared" si="85"/>
        <v>0</v>
      </c>
      <c r="X115" s="57">
        <f t="shared" si="70"/>
        <v>8403.361344537816</v>
      </c>
      <c r="Y115" s="137" t="s">
        <v>95</v>
      </c>
      <c r="Z115" s="146" t="s">
        <v>293</v>
      </c>
      <c r="AA115" s="146" t="s">
        <v>305</v>
      </c>
    </row>
    <row r="116" spans="1:27" ht="50.45" customHeight="1" thickBot="1" x14ac:dyDescent="0.25">
      <c r="A116" s="48">
        <v>88</v>
      </c>
      <c r="B116" s="44" t="s">
        <v>56</v>
      </c>
      <c r="C116" s="48">
        <v>63</v>
      </c>
      <c r="D116" s="75" t="s">
        <v>262</v>
      </c>
      <c r="E116" s="238" t="s">
        <v>263</v>
      </c>
      <c r="F116" s="55">
        <v>30000</v>
      </c>
      <c r="G116" s="55"/>
      <c r="H116" s="55"/>
      <c r="I116" s="55"/>
      <c r="J116" s="55"/>
      <c r="K116" s="55"/>
      <c r="L116" s="55"/>
      <c r="M116" s="55"/>
      <c r="N116" s="55"/>
      <c r="O116" s="57">
        <f t="shared" si="77"/>
        <v>25210.084033613446</v>
      </c>
      <c r="P116" s="57">
        <f t="shared" si="78"/>
        <v>0</v>
      </c>
      <c r="Q116" s="57">
        <f t="shared" si="79"/>
        <v>0</v>
      </c>
      <c r="R116" s="57">
        <f t="shared" si="80"/>
        <v>0</v>
      </c>
      <c r="S116" s="57">
        <f t="shared" si="81"/>
        <v>0</v>
      </c>
      <c r="T116" s="57">
        <f t="shared" si="82"/>
        <v>0</v>
      </c>
      <c r="U116" s="57">
        <f t="shared" si="83"/>
        <v>0</v>
      </c>
      <c r="V116" s="57">
        <f t="shared" si="84"/>
        <v>0</v>
      </c>
      <c r="W116" s="57">
        <f t="shared" si="85"/>
        <v>0</v>
      </c>
      <c r="X116" s="57">
        <f t="shared" si="70"/>
        <v>25210.084033613446</v>
      </c>
      <c r="Y116" s="137" t="s">
        <v>95</v>
      </c>
      <c r="Z116" s="146" t="s">
        <v>293</v>
      </c>
      <c r="AA116" s="146" t="s">
        <v>305</v>
      </c>
    </row>
    <row r="117" spans="1:27" ht="132" customHeight="1" thickBot="1" x14ac:dyDescent="0.25">
      <c r="A117" s="48">
        <v>89</v>
      </c>
      <c r="B117" s="44" t="s">
        <v>56</v>
      </c>
      <c r="C117" s="48">
        <v>64</v>
      </c>
      <c r="D117" s="75" t="s">
        <v>317</v>
      </c>
      <c r="E117" s="238" t="s">
        <v>70</v>
      </c>
      <c r="F117" s="55">
        <v>0</v>
      </c>
      <c r="G117" s="55"/>
      <c r="H117" s="55">
        <v>30000</v>
      </c>
      <c r="I117" s="55"/>
      <c r="J117" s="55"/>
      <c r="K117" s="55"/>
      <c r="L117" s="55"/>
      <c r="M117" s="55"/>
      <c r="N117" s="55"/>
      <c r="O117" s="57">
        <f t="shared" si="77"/>
        <v>0</v>
      </c>
      <c r="P117" s="57">
        <f t="shared" si="78"/>
        <v>0</v>
      </c>
      <c r="Q117" s="57">
        <f t="shared" si="79"/>
        <v>25210.084033613446</v>
      </c>
      <c r="R117" s="57">
        <f t="shared" si="80"/>
        <v>0</v>
      </c>
      <c r="S117" s="57">
        <f t="shared" si="81"/>
        <v>0</v>
      </c>
      <c r="T117" s="57">
        <f t="shared" si="82"/>
        <v>0</v>
      </c>
      <c r="U117" s="57">
        <f t="shared" si="83"/>
        <v>0</v>
      </c>
      <c r="V117" s="57">
        <f t="shared" si="84"/>
        <v>0</v>
      </c>
      <c r="W117" s="57">
        <f t="shared" si="85"/>
        <v>0</v>
      </c>
      <c r="X117" s="57">
        <f t="shared" si="70"/>
        <v>25210.084033613446</v>
      </c>
      <c r="Y117" s="137" t="s">
        <v>95</v>
      </c>
      <c r="Z117" s="146" t="s">
        <v>293</v>
      </c>
      <c r="AA117" s="146" t="s">
        <v>305</v>
      </c>
    </row>
    <row r="118" spans="1:27" ht="52.5" customHeight="1" thickBot="1" x14ac:dyDescent="0.25">
      <c r="A118" s="348">
        <v>90</v>
      </c>
      <c r="B118" s="44" t="s">
        <v>56</v>
      </c>
      <c r="C118" s="48">
        <v>64.099999999999994</v>
      </c>
      <c r="D118" s="75" t="s">
        <v>359</v>
      </c>
      <c r="E118" s="242" t="s">
        <v>360</v>
      </c>
      <c r="F118" s="55">
        <v>2400</v>
      </c>
      <c r="G118" s="55"/>
      <c r="H118" s="55"/>
      <c r="I118" s="55"/>
      <c r="J118" s="55"/>
      <c r="K118" s="55"/>
      <c r="L118" s="55"/>
      <c r="M118" s="55"/>
      <c r="N118" s="55"/>
      <c r="O118" s="57">
        <f t="shared" si="77"/>
        <v>2016.8067226890757</v>
      </c>
      <c r="P118" s="57">
        <f t="shared" si="78"/>
        <v>0</v>
      </c>
      <c r="Q118" s="57">
        <f t="shared" si="79"/>
        <v>0</v>
      </c>
      <c r="R118" s="57">
        <f t="shared" si="80"/>
        <v>0</v>
      </c>
      <c r="S118" s="57">
        <f t="shared" si="81"/>
        <v>0</v>
      </c>
      <c r="T118" s="57">
        <f t="shared" si="82"/>
        <v>0</v>
      </c>
      <c r="U118" s="57">
        <f t="shared" si="83"/>
        <v>0</v>
      </c>
      <c r="V118" s="57">
        <f t="shared" si="84"/>
        <v>0</v>
      </c>
      <c r="W118" s="57">
        <f t="shared" si="85"/>
        <v>0</v>
      </c>
      <c r="X118" s="57">
        <f t="shared" si="70"/>
        <v>2016.8067226890757</v>
      </c>
      <c r="Y118" s="137" t="s">
        <v>95</v>
      </c>
      <c r="Z118" s="146" t="s">
        <v>300</v>
      </c>
      <c r="AA118" s="146" t="s">
        <v>301</v>
      </c>
    </row>
    <row r="119" spans="1:27" ht="42.75" customHeight="1" thickBot="1" x14ac:dyDescent="0.25">
      <c r="A119" s="48">
        <v>91</v>
      </c>
      <c r="B119" s="44" t="s">
        <v>56</v>
      </c>
      <c r="C119" s="48">
        <v>64.2</v>
      </c>
      <c r="D119" s="75" t="s">
        <v>366</v>
      </c>
      <c r="E119" s="239"/>
      <c r="F119" s="55">
        <v>0</v>
      </c>
      <c r="G119" s="55"/>
      <c r="H119" s="55"/>
      <c r="I119" s="55"/>
      <c r="J119" s="55"/>
      <c r="K119" s="55"/>
      <c r="L119" s="55"/>
      <c r="M119" s="55">
        <v>0</v>
      </c>
      <c r="N119" s="55"/>
      <c r="O119" s="57">
        <f t="shared" si="77"/>
        <v>0</v>
      </c>
      <c r="P119" s="57">
        <f t="shared" si="78"/>
        <v>0</v>
      </c>
      <c r="Q119" s="57">
        <f t="shared" si="79"/>
        <v>0</v>
      </c>
      <c r="R119" s="57">
        <f t="shared" si="80"/>
        <v>0</v>
      </c>
      <c r="S119" s="57">
        <f t="shared" si="81"/>
        <v>0</v>
      </c>
      <c r="T119" s="57">
        <f t="shared" si="82"/>
        <v>0</v>
      </c>
      <c r="U119" s="57">
        <f t="shared" si="83"/>
        <v>0</v>
      </c>
      <c r="V119" s="57">
        <f t="shared" si="84"/>
        <v>0</v>
      </c>
      <c r="W119" s="57">
        <f t="shared" si="85"/>
        <v>0</v>
      </c>
      <c r="X119" s="57">
        <f t="shared" si="70"/>
        <v>0</v>
      </c>
      <c r="Y119" s="137" t="s">
        <v>95</v>
      </c>
      <c r="Z119" s="146" t="s">
        <v>293</v>
      </c>
      <c r="AA119" s="146" t="s">
        <v>305</v>
      </c>
    </row>
    <row r="120" spans="1:27" ht="64.5" customHeight="1" thickBot="1" x14ac:dyDescent="0.25">
      <c r="A120" s="48">
        <v>92</v>
      </c>
      <c r="B120" s="44" t="s">
        <v>56</v>
      </c>
      <c r="C120" s="48">
        <v>64.3</v>
      </c>
      <c r="D120" s="75" t="s">
        <v>382</v>
      </c>
      <c r="E120" s="242" t="s">
        <v>360</v>
      </c>
      <c r="F120" s="55">
        <v>7500</v>
      </c>
      <c r="G120" s="55"/>
      <c r="H120" s="55"/>
      <c r="I120" s="55"/>
      <c r="J120" s="55"/>
      <c r="K120" s="55"/>
      <c r="L120" s="55"/>
      <c r="M120" s="55"/>
      <c r="N120" s="55"/>
      <c r="O120" s="57">
        <f t="shared" si="77"/>
        <v>6302.5210084033615</v>
      </c>
      <c r="P120" s="57">
        <f t="shared" si="78"/>
        <v>0</v>
      </c>
      <c r="Q120" s="57">
        <f t="shared" si="79"/>
        <v>0</v>
      </c>
      <c r="R120" s="57">
        <f t="shared" si="80"/>
        <v>0</v>
      </c>
      <c r="S120" s="57">
        <f t="shared" si="81"/>
        <v>0</v>
      </c>
      <c r="T120" s="57">
        <f t="shared" si="82"/>
        <v>0</v>
      </c>
      <c r="U120" s="57">
        <f t="shared" si="83"/>
        <v>0</v>
      </c>
      <c r="V120" s="57">
        <f t="shared" si="84"/>
        <v>0</v>
      </c>
      <c r="W120" s="57">
        <f t="shared" si="85"/>
        <v>0</v>
      </c>
      <c r="X120" s="57">
        <f t="shared" si="70"/>
        <v>6302.5210084033615</v>
      </c>
      <c r="Y120" s="137" t="s">
        <v>95</v>
      </c>
      <c r="Z120" s="146" t="s">
        <v>304</v>
      </c>
      <c r="AA120" s="146" t="s">
        <v>344</v>
      </c>
    </row>
    <row r="121" spans="1:27" ht="174" customHeight="1" thickBot="1" x14ac:dyDescent="0.25">
      <c r="A121" s="348">
        <v>93</v>
      </c>
      <c r="B121" s="44" t="s">
        <v>56</v>
      </c>
      <c r="C121" s="48">
        <v>64.400000000000006</v>
      </c>
      <c r="D121" s="154" t="s">
        <v>412</v>
      </c>
      <c r="E121" s="351" t="s">
        <v>413</v>
      </c>
      <c r="F121" s="55">
        <v>9100</v>
      </c>
      <c r="G121" s="55"/>
      <c r="H121" s="55"/>
      <c r="I121" s="55"/>
      <c r="J121" s="55"/>
      <c r="K121" s="55"/>
      <c r="L121" s="55"/>
      <c r="M121" s="55"/>
      <c r="N121" s="55"/>
      <c r="O121" s="57">
        <f t="shared" si="77"/>
        <v>7647.0588235294117</v>
      </c>
      <c r="P121" s="57">
        <f t="shared" si="78"/>
        <v>0</v>
      </c>
      <c r="Q121" s="57">
        <f t="shared" si="79"/>
        <v>0</v>
      </c>
      <c r="R121" s="57">
        <f t="shared" si="80"/>
        <v>0</v>
      </c>
      <c r="S121" s="57">
        <f t="shared" si="81"/>
        <v>0</v>
      </c>
      <c r="T121" s="57">
        <f t="shared" si="82"/>
        <v>0</v>
      </c>
      <c r="U121" s="57">
        <f t="shared" si="83"/>
        <v>0</v>
      </c>
      <c r="V121" s="57">
        <f t="shared" si="84"/>
        <v>0</v>
      </c>
      <c r="W121" s="57">
        <f t="shared" si="85"/>
        <v>0</v>
      </c>
      <c r="X121" s="57">
        <f t="shared" si="70"/>
        <v>7647.0588235294117</v>
      </c>
      <c r="Y121" s="137" t="s">
        <v>95</v>
      </c>
      <c r="Z121" s="146" t="s">
        <v>343</v>
      </c>
      <c r="AA121" s="146" t="s">
        <v>301</v>
      </c>
    </row>
    <row r="122" spans="1:27" ht="28.5" customHeight="1" thickBot="1" x14ac:dyDescent="0.25">
      <c r="A122" s="48">
        <v>94</v>
      </c>
      <c r="B122" s="44"/>
      <c r="C122" s="48"/>
      <c r="D122" s="100" t="s">
        <v>264</v>
      </c>
      <c r="E122" s="133"/>
      <c r="F122" s="55">
        <f>SUM(F107:F121)</f>
        <v>120000</v>
      </c>
      <c r="G122" s="55">
        <f t="shared" ref="G122:K122" si="86">SUM(G107:G121)</f>
        <v>3000</v>
      </c>
      <c r="H122" s="55">
        <f t="shared" si="86"/>
        <v>32000</v>
      </c>
      <c r="I122" s="55">
        <f t="shared" si="86"/>
        <v>11000</v>
      </c>
      <c r="J122" s="55">
        <f t="shared" si="86"/>
        <v>40000</v>
      </c>
      <c r="K122" s="55">
        <f t="shared" si="86"/>
        <v>6000</v>
      </c>
      <c r="L122" s="55"/>
      <c r="M122" s="55"/>
      <c r="N122" s="55"/>
      <c r="O122" s="57">
        <f>SUM(O107:O118)</f>
        <v>86890.756302521011</v>
      </c>
      <c r="P122" s="57">
        <f t="shared" ref="P122:W122" si="87">SUM(P107:P117)</f>
        <v>2521.0084033613448</v>
      </c>
      <c r="Q122" s="57">
        <f t="shared" si="87"/>
        <v>26890.756302521011</v>
      </c>
      <c r="R122" s="57">
        <f t="shared" si="87"/>
        <v>9243.6974789915967</v>
      </c>
      <c r="S122" s="57">
        <f t="shared" si="87"/>
        <v>33613.445378151264</v>
      </c>
      <c r="T122" s="57">
        <f t="shared" si="87"/>
        <v>5042.0168067226896</v>
      </c>
      <c r="U122" s="57">
        <f t="shared" si="87"/>
        <v>0</v>
      </c>
      <c r="V122" s="57">
        <f t="shared" si="87"/>
        <v>0</v>
      </c>
      <c r="W122" s="57">
        <f t="shared" si="87"/>
        <v>0</v>
      </c>
      <c r="X122" s="57">
        <f t="shared" si="70"/>
        <v>164201.68067226891</v>
      </c>
      <c r="Y122" s="142"/>
      <c r="Z122" s="140"/>
      <c r="AA122" s="136"/>
    </row>
    <row r="123" spans="1:27" ht="28.5" customHeight="1" thickBot="1" x14ac:dyDescent="0.25">
      <c r="A123" s="48">
        <v>95</v>
      </c>
      <c r="B123" s="44"/>
      <c r="C123" s="48"/>
      <c r="D123" s="75" t="s">
        <v>265</v>
      </c>
      <c r="E123" s="133"/>
      <c r="F123" s="55"/>
      <c r="G123" s="55"/>
      <c r="H123" s="55"/>
      <c r="I123" s="55"/>
      <c r="J123" s="55"/>
      <c r="K123" s="55"/>
      <c r="L123" s="55"/>
      <c r="M123" s="55"/>
      <c r="N123" s="55"/>
      <c r="O123" s="57">
        <f>O28+O30+O32+O35+O39+O43+O48+O54+O79+O82+O84+O91+O93+O95+O98+O101+O102+O103+O104+O122</f>
        <v>2018402.8987741887</v>
      </c>
      <c r="P123" s="57">
        <f t="shared" ref="P123:V123" si="88">P28+P30+P32+P35+P39+P43+P48+P54+P79+P82+P84+P91+P93+P95+P98+P101+P102+P103+P104+P122</f>
        <v>324015.11063140858</v>
      </c>
      <c r="Q123" s="57">
        <f t="shared" si="88"/>
        <v>1186030.3754529336</v>
      </c>
      <c r="R123" s="57">
        <f t="shared" si="88"/>
        <v>45675.224218127623</v>
      </c>
      <c r="S123" s="57">
        <f t="shared" si="88"/>
        <v>136219.25834554006</v>
      </c>
      <c r="T123" s="57">
        <f t="shared" si="88"/>
        <v>91673.73371366896</v>
      </c>
      <c r="U123" s="57">
        <f t="shared" si="88"/>
        <v>63950.350782514848</v>
      </c>
      <c r="V123" s="57">
        <f t="shared" si="88"/>
        <v>0</v>
      </c>
      <c r="W123" s="57">
        <f t="shared" ref="W123" si="89">W28+W30+W32+W35+W39+W43+W48+W54+W79+W82+W84+W91+W93+W95+W98+W101+W102+W103+W104+W122</f>
        <v>301827.15287950041</v>
      </c>
      <c r="X123" s="57">
        <f t="shared" si="70"/>
        <v>4167794.104797883</v>
      </c>
      <c r="Y123" s="142"/>
      <c r="Z123" s="140"/>
      <c r="AA123" s="136"/>
    </row>
    <row r="124" spans="1:27" ht="25.5" customHeight="1" thickBot="1" x14ac:dyDescent="0.25">
      <c r="A124" s="348">
        <v>96</v>
      </c>
      <c r="B124" s="44"/>
      <c r="C124" s="48"/>
      <c r="D124" s="75" t="s">
        <v>266</v>
      </c>
      <c r="E124" s="133"/>
      <c r="F124" s="55"/>
      <c r="G124" s="153"/>
      <c r="H124" s="153"/>
      <c r="I124" s="153"/>
      <c r="J124" s="153"/>
      <c r="K124" s="153"/>
      <c r="L124" s="153"/>
      <c r="M124" s="179"/>
      <c r="N124" s="179"/>
      <c r="O124" s="244"/>
      <c r="P124" s="111"/>
      <c r="Q124" s="244"/>
      <c r="R124" s="111"/>
      <c r="S124" s="244"/>
      <c r="T124" s="111"/>
      <c r="U124" s="244"/>
      <c r="V124" s="111"/>
      <c r="W124" s="111"/>
      <c r="X124" s="57"/>
      <c r="Y124" s="142"/>
      <c r="Z124" s="140"/>
      <c r="AA124" s="136"/>
    </row>
    <row r="125" spans="1:27" ht="98.25" customHeight="1" thickBot="1" x14ac:dyDescent="0.25">
      <c r="A125" s="48">
        <v>97</v>
      </c>
      <c r="B125" s="48" t="s">
        <v>67</v>
      </c>
      <c r="C125" s="48">
        <v>65</v>
      </c>
      <c r="D125" s="75" t="s">
        <v>269</v>
      </c>
      <c r="E125" s="238"/>
      <c r="F125" s="55">
        <v>17262</v>
      </c>
      <c r="G125" s="153"/>
      <c r="H125" s="153"/>
      <c r="I125" s="153"/>
      <c r="J125" s="153"/>
      <c r="K125" s="153"/>
      <c r="L125" s="153"/>
      <c r="M125" s="153"/>
      <c r="N125" s="153"/>
      <c r="O125" s="57">
        <f t="shared" ref="O125:W127" si="90">F125/1.19</f>
        <v>14505.882352941177</v>
      </c>
      <c r="P125" s="57">
        <f t="shared" si="90"/>
        <v>0</v>
      </c>
      <c r="Q125" s="57">
        <f t="shared" si="90"/>
        <v>0</v>
      </c>
      <c r="R125" s="57">
        <f t="shared" si="90"/>
        <v>0</v>
      </c>
      <c r="S125" s="57">
        <f t="shared" si="90"/>
        <v>0</v>
      </c>
      <c r="T125" s="57">
        <f t="shared" si="90"/>
        <v>0</v>
      </c>
      <c r="U125" s="57">
        <f t="shared" si="90"/>
        <v>0</v>
      </c>
      <c r="V125" s="57">
        <f t="shared" si="90"/>
        <v>0</v>
      </c>
      <c r="W125" s="57">
        <f t="shared" si="90"/>
        <v>0</v>
      </c>
      <c r="X125" s="57">
        <f t="shared" si="70"/>
        <v>14505.882352941177</v>
      </c>
      <c r="Y125" s="137" t="s">
        <v>267</v>
      </c>
      <c r="Z125" s="146" t="s">
        <v>293</v>
      </c>
      <c r="AA125" s="146" t="s">
        <v>346</v>
      </c>
    </row>
    <row r="126" spans="1:27" ht="98.25" customHeight="1" thickBot="1" x14ac:dyDescent="0.25">
      <c r="A126" s="48">
        <v>98</v>
      </c>
      <c r="B126" s="48" t="s">
        <v>67</v>
      </c>
      <c r="C126" s="48">
        <v>66</v>
      </c>
      <c r="D126" s="75" t="s">
        <v>319</v>
      </c>
      <c r="E126" s="238"/>
      <c r="F126" s="55">
        <v>0</v>
      </c>
      <c r="G126" s="153"/>
      <c r="H126" s="153"/>
      <c r="I126" s="153"/>
      <c r="J126" s="153"/>
      <c r="K126" s="153"/>
      <c r="L126" s="153"/>
      <c r="M126" s="153"/>
      <c r="N126" s="153"/>
      <c r="O126" s="57">
        <f t="shared" ref="O126:O138" si="91">F126/1.19</f>
        <v>0</v>
      </c>
      <c r="P126" s="57">
        <f t="shared" si="90"/>
        <v>0</v>
      </c>
      <c r="Q126" s="57">
        <f t="shared" si="90"/>
        <v>0</v>
      </c>
      <c r="R126" s="57">
        <f t="shared" si="90"/>
        <v>0</v>
      </c>
      <c r="S126" s="57">
        <f t="shared" si="90"/>
        <v>0</v>
      </c>
      <c r="T126" s="57">
        <f t="shared" si="90"/>
        <v>0</v>
      </c>
      <c r="U126" s="57">
        <f t="shared" si="90"/>
        <v>0</v>
      </c>
      <c r="V126" s="57">
        <f t="shared" si="90"/>
        <v>0</v>
      </c>
      <c r="W126" s="57">
        <f t="shared" si="90"/>
        <v>0</v>
      </c>
      <c r="X126" s="57">
        <f t="shared" si="70"/>
        <v>0</v>
      </c>
      <c r="Y126" s="137" t="s">
        <v>267</v>
      </c>
      <c r="Z126" s="212" t="s">
        <v>301</v>
      </c>
      <c r="AA126" s="146" t="s">
        <v>301</v>
      </c>
    </row>
    <row r="127" spans="1:27" ht="98.25" customHeight="1" thickBot="1" x14ac:dyDescent="0.25">
      <c r="A127" s="350">
        <v>99</v>
      </c>
      <c r="B127" s="48" t="s">
        <v>67</v>
      </c>
      <c r="C127" s="48">
        <v>66.099999999999994</v>
      </c>
      <c r="D127" s="75" t="s">
        <v>409</v>
      </c>
      <c r="E127" s="238"/>
      <c r="F127" s="55">
        <v>52778.44</v>
      </c>
      <c r="G127" s="153"/>
      <c r="H127" s="153"/>
      <c r="I127" s="153"/>
      <c r="J127" s="153"/>
      <c r="K127" s="153"/>
      <c r="L127" s="153"/>
      <c r="M127" s="153"/>
      <c r="N127" s="153"/>
      <c r="O127" s="57">
        <f t="shared" si="91"/>
        <v>44351.630252100847</v>
      </c>
      <c r="P127" s="57">
        <f t="shared" si="90"/>
        <v>0</v>
      </c>
      <c r="Q127" s="57">
        <f t="shared" si="90"/>
        <v>0</v>
      </c>
      <c r="R127" s="57">
        <f t="shared" si="90"/>
        <v>0</v>
      </c>
      <c r="S127" s="57">
        <f t="shared" si="90"/>
        <v>0</v>
      </c>
      <c r="T127" s="57">
        <f t="shared" si="90"/>
        <v>0</v>
      </c>
      <c r="U127" s="57">
        <f t="shared" si="90"/>
        <v>0</v>
      </c>
      <c r="V127" s="57">
        <f t="shared" si="90"/>
        <v>0</v>
      </c>
      <c r="W127" s="57">
        <f t="shared" si="90"/>
        <v>0</v>
      </c>
      <c r="X127" s="57">
        <f t="shared" si="70"/>
        <v>44351.630252100847</v>
      </c>
      <c r="Y127" s="137" t="s">
        <v>267</v>
      </c>
      <c r="Z127" s="212"/>
      <c r="AA127" s="146"/>
    </row>
    <row r="128" spans="1:27" ht="69" customHeight="1" thickBot="1" x14ac:dyDescent="0.25">
      <c r="A128" s="48">
        <v>100</v>
      </c>
      <c r="B128" s="48" t="s">
        <v>67</v>
      </c>
      <c r="C128" s="48">
        <v>67</v>
      </c>
      <c r="D128" s="257" t="s">
        <v>270</v>
      </c>
      <c r="E128" s="258" t="s">
        <v>268</v>
      </c>
      <c r="F128" s="256">
        <v>0</v>
      </c>
      <c r="G128" s="55"/>
      <c r="H128" s="55"/>
      <c r="I128" s="55"/>
      <c r="J128" s="55"/>
      <c r="K128" s="55"/>
      <c r="L128" s="55"/>
      <c r="M128" s="55"/>
      <c r="N128" s="55"/>
      <c r="O128" s="57">
        <f t="shared" si="91"/>
        <v>0</v>
      </c>
      <c r="P128" s="57">
        <f t="shared" ref="P128:P138" si="92">G128/1.19</f>
        <v>0</v>
      </c>
      <c r="Q128" s="57">
        <f t="shared" ref="Q128:Q138" si="93">H128/1.19</f>
        <v>0</v>
      </c>
      <c r="R128" s="57">
        <f t="shared" ref="R128:R138" si="94">I128/1.19</f>
        <v>0</v>
      </c>
      <c r="S128" s="57">
        <f t="shared" ref="S128:S138" si="95">J128/1.19</f>
        <v>0</v>
      </c>
      <c r="T128" s="57">
        <f t="shared" ref="T128:T138" si="96">K128/1.19</f>
        <v>0</v>
      </c>
      <c r="U128" s="57">
        <f t="shared" ref="U128:U138" si="97">L128/1.19</f>
        <v>0</v>
      </c>
      <c r="V128" s="57">
        <f t="shared" ref="V128:V132" si="98">M128/1.19</f>
        <v>0</v>
      </c>
      <c r="W128" s="57">
        <f t="shared" ref="W128:W132" si="99">N128/1.19</f>
        <v>0</v>
      </c>
      <c r="X128" s="57">
        <f t="shared" si="70"/>
        <v>0</v>
      </c>
      <c r="Y128" s="137" t="s">
        <v>267</v>
      </c>
      <c r="Z128" s="212" t="s">
        <v>293</v>
      </c>
      <c r="AA128" s="147" t="s">
        <v>305</v>
      </c>
    </row>
    <row r="129" spans="1:30" ht="68.25" customHeight="1" thickBot="1" x14ac:dyDescent="0.25">
      <c r="A129" s="48">
        <v>101</v>
      </c>
      <c r="B129" s="48" t="s">
        <v>67</v>
      </c>
      <c r="C129" s="48">
        <v>68</v>
      </c>
      <c r="D129" s="257" t="s">
        <v>271</v>
      </c>
      <c r="E129" s="259" t="s">
        <v>272</v>
      </c>
      <c r="F129" s="256">
        <v>0</v>
      </c>
      <c r="G129" s="55"/>
      <c r="H129" s="55"/>
      <c r="I129" s="55"/>
      <c r="J129" s="55"/>
      <c r="K129" s="55"/>
      <c r="L129" s="55"/>
      <c r="M129" s="55"/>
      <c r="N129" s="55"/>
      <c r="O129" s="57">
        <f t="shared" si="91"/>
        <v>0</v>
      </c>
      <c r="P129" s="57">
        <f t="shared" si="92"/>
        <v>0</v>
      </c>
      <c r="Q129" s="57">
        <f t="shared" si="93"/>
        <v>0</v>
      </c>
      <c r="R129" s="57">
        <f t="shared" si="94"/>
        <v>0</v>
      </c>
      <c r="S129" s="57">
        <f t="shared" si="95"/>
        <v>0</v>
      </c>
      <c r="T129" s="57">
        <f t="shared" si="96"/>
        <v>0</v>
      </c>
      <c r="U129" s="57">
        <f t="shared" si="97"/>
        <v>0</v>
      </c>
      <c r="V129" s="57">
        <f t="shared" si="98"/>
        <v>0</v>
      </c>
      <c r="W129" s="57">
        <f t="shared" si="99"/>
        <v>0</v>
      </c>
      <c r="X129" s="57">
        <f t="shared" si="70"/>
        <v>0</v>
      </c>
      <c r="Y129" s="137" t="s">
        <v>95</v>
      </c>
      <c r="Z129" s="146" t="s">
        <v>293</v>
      </c>
      <c r="AA129" s="146" t="s">
        <v>305</v>
      </c>
    </row>
    <row r="130" spans="1:30" ht="82.5" customHeight="1" thickBot="1" x14ac:dyDescent="0.25">
      <c r="A130" s="350">
        <v>102</v>
      </c>
      <c r="B130" s="48" t="s">
        <v>67</v>
      </c>
      <c r="C130" s="48">
        <v>69</v>
      </c>
      <c r="D130" s="257" t="s">
        <v>322</v>
      </c>
      <c r="E130" s="260" t="s">
        <v>70</v>
      </c>
      <c r="F130" s="256">
        <v>52000</v>
      </c>
      <c r="G130" s="55"/>
      <c r="H130" s="55"/>
      <c r="I130" s="55"/>
      <c r="J130" s="180"/>
      <c r="K130" s="55"/>
      <c r="L130" s="55"/>
      <c r="M130" s="55"/>
      <c r="N130" s="55"/>
      <c r="O130" s="57">
        <f t="shared" si="91"/>
        <v>43697.478991596639</v>
      </c>
      <c r="P130" s="57">
        <f t="shared" si="92"/>
        <v>0</v>
      </c>
      <c r="Q130" s="57">
        <f t="shared" si="93"/>
        <v>0</v>
      </c>
      <c r="R130" s="57">
        <f t="shared" si="94"/>
        <v>0</v>
      </c>
      <c r="S130" s="57">
        <f t="shared" si="95"/>
        <v>0</v>
      </c>
      <c r="T130" s="57">
        <f t="shared" si="96"/>
        <v>0</v>
      </c>
      <c r="U130" s="57">
        <f t="shared" si="97"/>
        <v>0</v>
      </c>
      <c r="V130" s="57">
        <f t="shared" si="98"/>
        <v>0</v>
      </c>
      <c r="W130" s="57">
        <f t="shared" si="99"/>
        <v>0</v>
      </c>
      <c r="X130" s="57">
        <f t="shared" si="70"/>
        <v>43697.478991596639</v>
      </c>
      <c r="Y130" s="137" t="s">
        <v>95</v>
      </c>
      <c r="Z130" s="146" t="s">
        <v>345</v>
      </c>
      <c r="AA130" s="146" t="s">
        <v>293</v>
      </c>
    </row>
    <row r="131" spans="1:30" ht="68.25" customHeight="1" thickBot="1" x14ac:dyDescent="0.25">
      <c r="A131" s="48">
        <v>103</v>
      </c>
      <c r="B131" s="48" t="s">
        <v>67</v>
      </c>
      <c r="C131" s="48">
        <v>70</v>
      </c>
      <c r="D131" s="257" t="s">
        <v>291</v>
      </c>
      <c r="E131" s="325" t="s">
        <v>347</v>
      </c>
      <c r="F131" s="261">
        <v>30000</v>
      </c>
      <c r="G131" s="55"/>
      <c r="H131" s="55"/>
      <c r="I131" s="68"/>
      <c r="J131" s="346"/>
      <c r="K131" s="78"/>
      <c r="L131" s="55"/>
      <c r="M131" s="55"/>
      <c r="N131" s="55"/>
      <c r="O131" s="57">
        <f t="shared" si="91"/>
        <v>25210.084033613446</v>
      </c>
      <c r="P131" s="57">
        <f t="shared" si="92"/>
        <v>0</v>
      </c>
      <c r="Q131" s="57">
        <f t="shared" si="93"/>
        <v>0</v>
      </c>
      <c r="R131" s="57">
        <f t="shared" si="94"/>
        <v>0</v>
      </c>
      <c r="S131" s="57">
        <f t="shared" si="95"/>
        <v>0</v>
      </c>
      <c r="T131" s="57">
        <f t="shared" si="96"/>
        <v>0</v>
      </c>
      <c r="U131" s="57">
        <f t="shared" si="97"/>
        <v>0</v>
      </c>
      <c r="V131" s="57">
        <f t="shared" si="98"/>
        <v>0</v>
      </c>
      <c r="W131" s="57">
        <f t="shared" si="99"/>
        <v>0</v>
      </c>
      <c r="X131" s="57">
        <f t="shared" si="70"/>
        <v>25210.084033613446</v>
      </c>
      <c r="Y131" s="137" t="s">
        <v>95</v>
      </c>
      <c r="Z131" s="146" t="s">
        <v>305</v>
      </c>
      <c r="AA131" s="146" t="s">
        <v>296</v>
      </c>
    </row>
    <row r="132" spans="1:30" ht="71.25" customHeight="1" thickBot="1" x14ac:dyDescent="0.25">
      <c r="A132" s="48">
        <v>104</v>
      </c>
      <c r="B132" s="48" t="s">
        <v>67</v>
      </c>
      <c r="C132" s="48">
        <v>71</v>
      </c>
      <c r="D132" s="257" t="s">
        <v>323</v>
      </c>
      <c r="E132" s="264" t="s">
        <v>371</v>
      </c>
      <c r="F132" s="256">
        <v>0</v>
      </c>
      <c r="G132" s="55"/>
      <c r="H132" s="55"/>
      <c r="I132" s="55"/>
      <c r="J132" s="90"/>
      <c r="K132" s="55"/>
      <c r="L132" s="55"/>
      <c r="M132" s="55"/>
      <c r="N132" s="55"/>
      <c r="O132" s="57">
        <f t="shared" si="91"/>
        <v>0</v>
      </c>
      <c r="P132" s="57">
        <f t="shared" si="92"/>
        <v>0</v>
      </c>
      <c r="Q132" s="57">
        <f t="shared" si="93"/>
        <v>0</v>
      </c>
      <c r="R132" s="57">
        <f t="shared" si="94"/>
        <v>0</v>
      </c>
      <c r="S132" s="57">
        <f t="shared" si="95"/>
        <v>0</v>
      </c>
      <c r="T132" s="57">
        <f t="shared" si="96"/>
        <v>0</v>
      </c>
      <c r="U132" s="57">
        <f t="shared" si="97"/>
        <v>0</v>
      </c>
      <c r="V132" s="57">
        <f t="shared" si="98"/>
        <v>0</v>
      </c>
      <c r="W132" s="57">
        <f t="shared" si="99"/>
        <v>0</v>
      </c>
      <c r="X132" s="57">
        <f t="shared" si="70"/>
        <v>0</v>
      </c>
      <c r="Y132" s="137" t="s">
        <v>95</v>
      </c>
      <c r="Z132" s="146" t="s">
        <v>305</v>
      </c>
      <c r="AA132" s="146" t="s">
        <v>296</v>
      </c>
    </row>
    <row r="133" spans="1:30" ht="84.75" customHeight="1" thickBot="1" x14ac:dyDescent="0.25">
      <c r="A133" s="350">
        <v>105</v>
      </c>
      <c r="B133" s="48" t="s">
        <v>67</v>
      </c>
      <c r="C133" s="48">
        <v>72</v>
      </c>
      <c r="D133" s="254" t="s">
        <v>324</v>
      </c>
      <c r="E133" s="265" t="s">
        <v>339</v>
      </c>
      <c r="F133" s="256">
        <v>0</v>
      </c>
      <c r="G133" s="55"/>
      <c r="H133" s="55"/>
      <c r="I133" s="55"/>
      <c r="J133" s="210"/>
      <c r="K133" s="55"/>
      <c r="L133" s="55"/>
      <c r="M133" s="55"/>
      <c r="N133" s="55"/>
      <c r="O133" s="57">
        <f t="shared" si="91"/>
        <v>0</v>
      </c>
      <c r="P133" s="57">
        <f t="shared" si="92"/>
        <v>0</v>
      </c>
      <c r="Q133" s="57">
        <f t="shared" si="93"/>
        <v>0</v>
      </c>
      <c r="R133" s="57">
        <f t="shared" si="94"/>
        <v>0</v>
      </c>
      <c r="S133" s="57">
        <f t="shared" si="95"/>
        <v>0</v>
      </c>
      <c r="T133" s="57">
        <f t="shared" si="96"/>
        <v>0</v>
      </c>
      <c r="U133" s="57">
        <f t="shared" si="97"/>
        <v>0</v>
      </c>
      <c r="V133" s="57">
        <f t="shared" ref="V133:W138" si="100">M133/1.19</f>
        <v>0</v>
      </c>
      <c r="W133" s="57">
        <f t="shared" si="100"/>
        <v>0</v>
      </c>
      <c r="X133" s="57">
        <f t="shared" si="70"/>
        <v>0</v>
      </c>
      <c r="Y133" s="137" t="s">
        <v>95</v>
      </c>
      <c r="Z133" s="146" t="s">
        <v>344</v>
      </c>
      <c r="AA133" s="146" t="s">
        <v>385</v>
      </c>
    </row>
    <row r="134" spans="1:30" ht="107.25" customHeight="1" thickBot="1" x14ac:dyDescent="0.25">
      <c r="A134" s="48">
        <v>106</v>
      </c>
      <c r="B134" s="48" t="s">
        <v>67</v>
      </c>
      <c r="C134" s="48">
        <v>73</v>
      </c>
      <c r="D134" s="254" t="s">
        <v>326</v>
      </c>
      <c r="E134" s="326"/>
      <c r="F134" s="256">
        <v>173000</v>
      </c>
      <c r="G134" s="55"/>
      <c r="H134" s="55"/>
      <c r="I134" s="55"/>
      <c r="J134" s="210"/>
      <c r="K134" s="55"/>
      <c r="L134" s="55"/>
      <c r="M134" s="55"/>
      <c r="N134" s="55"/>
      <c r="O134" s="57">
        <f t="shared" si="91"/>
        <v>145378.15126050421</v>
      </c>
      <c r="P134" s="57">
        <f t="shared" si="92"/>
        <v>0</v>
      </c>
      <c r="Q134" s="57">
        <f t="shared" si="93"/>
        <v>0</v>
      </c>
      <c r="R134" s="57">
        <f t="shared" si="94"/>
        <v>0</v>
      </c>
      <c r="S134" s="57">
        <f t="shared" si="95"/>
        <v>0</v>
      </c>
      <c r="T134" s="57">
        <f t="shared" si="96"/>
        <v>0</v>
      </c>
      <c r="U134" s="57">
        <f t="shared" si="97"/>
        <v>0</v>
      </c>
      <c r="V134" s="57">
        <f t="shared" si="100"/>
        <v>0</v>
      </c>
      <c r="W134" s="57">
        <f t="shared" si="100"/>
        <v>0</v>
      </c>
      <c r="X134" s="57">
        <f t="shared" si="70"/>
        <v>145378.15126050421</v>
      </c>
      <c r="Y134" s="137" t="s">
        <v>95</v>
      </c>
      <c r="Z134" s="388" t="s">
        <v>348</v>
      </c>
      <c r="AA134" s="389"/>
    </row>
    <row r="135" spans="1:30" ht="99" customHeight="1" thickBot="1" x14ac:dyDescent="0.25">
      <c r="A135" s="48">
        <v>107</v>
      </c>
      <c r="B135" s="48" t="s">
        <v>67</v>
      </c>
      <c r="C135" s="48">
        <v>74</v>
      </c>
      <c r="D135" s="254" t="s">
        <v>327</v>
      </c>
      <c r="E135" s="326"/>
      <c r="F135" s="256">
        <v>118000</v>
      </c>
      <c r="G135" s="55"/>
      <c r="H135" s="55"/>
      <c r="I135" s="55"/>
      <c r="J135" s="210"/>
      <c r="K135" s="55"/>
      <c r="L135" s="55"/>
      <c r="M135" s="55"/>
      <c r="N135" s="55"/>
      <c r="O135" s="57">
        <f t="shared" si="91"/>
        <v>99159.663865546216</v>
      </c>
      <c r="P135" s="57">
        <f t="shared" si="92"/>
        <v>0</v>
      </c>
      <c r="Q135" s="57">
        <f t="shared" si="93"/>
        <v>0</v>
      </c>
      <c r="R135" s="57">
        <f t="shared" si="94"/>
        <v>0</v>
      </c>
      <c r="S135" s="57">
        <f t="shared" si="95"/>
        <v>0</v>
      </c>
      <c r="T135" s="57">
        <f t="shared" si="96"/>
        <v>0</v>
      </c>
      <c r="U135" s="57">
        <f t="shared" si="97"/>
        <v>0</v>
      </c>
      <c r="V135" s="57">
        <f t="shared" si="100"/>
        <v>0</v>
      </c>
      <c r="W135" s="57">
        <f t="shared" si="100"/>
        <v>0</v>
      </c>
      <c r="X135" s="57">
        <f t="shared" si="70"/>
        <v>99159.663865546216</v>
      </c>
      <c r="Y135" s="137" t="s">
        <v>95</v>
      </c>
      <c r="Z135" s="388" t="s">
        <v>348</v>
      </c>
      <c r="AA135" s="389"/>
    </row>
    <row r="136" spans="1:30" ht="48.75" customHeight="1" thickBot="1" x14ac:dyDescent="0.25">
      <c r="A136" s="350">
        <v>108</v>
      </c>
      <c r="B136" s="48" t="s">
        <v>67</v>
      </c>
      <c r="C136" s="48">
        <v>74.099999999999994</v>
      </c>
      <c r="D136" s="321" t="s">
        <v>370</v>
      </c>
      <c r="E136" s="148" t="s">
        <v>70</v>
      </c>
      <c r="F136" s="256">
        <v>318000</v>
      </c>
      <c r="G136" s="55"/>
      <c r="H136" s="55"/>
      <c r="I136" s="55"/>
      <c r="J136" s="245"/>
      <c r="K136" s="55"/>
      <c r="L136" s="55"/>
      <c r="M136" s="55"/>
      <c r="N136" s="55"/>
      <c r="O136" s="57">
        <f t="shared" si="91"/>
        <v>267226.89075630251</v>
      </c>
      <c r="P136" s="57">
        <f t="shared" si="92"/>
        <v>0</v>
      </c>
      <c r="Q136" s="57">
        <f t="shared" si="93"/>
        <v>0</v>
      </c>
      <c r="R136" s="57">
        <f t="shared" si="94"/>
        <v>0</v>
      </c>
      <c r="S136" s="57">
        <f t="shared" si="95"/>
        <v>0</v>
      </c>
      <c r="T136" s="57">
        <f t="shared" si="96"/>
        <v>0</v>
      </c>
      <c r="U136" s="57">
        <f t="shared" si="97"/>
        <v>0</v>
      </c>
      <c r="V136" s="57">
        <f t="shared" si="100"/>
        <v>0</v>
      </c>
      <c r="W136" s="57">
        <f t="shared" si="100"/>
        <v>0</v>
      </c>
      <c r="X136" s="57">
        <f t="shared" si="70"/>
        <v>267226.89075630251</v>
      </c>
      <c r="Y136" s="137" t="s">
        <v>95</v>
      </c>
      <c r="Z136" s="146" t="s">
        <v>345</v>
      </c>
      <c r="AA136" s="146" t="s">
        <v>294</v>
      </c>
    </row>
    <row r="137" spans="1:30" ht="60.75" customHeight="1" thickBot="1" x14ac:dyDescent="0.25">
      <c r="A137" s="48">
        <v>109</v>
      </c>
      <c r="B137" s="48" t="s">
        <v>67</v>
      </c>
      <c r="C137" s="48">
        <v>74.2</v>
      </c>
      <c r="D137" s="320" t="s">
        <v>383</v>
      </c>
      <c r="E137" s="148" t="s">
        <v>70</v>
      </c>
      <c r="F137" s="256">
        <v>21000</v>
      </c>
      <c r="G137" s="55"/>
      <c r="H137" s="55"/>
      <c r="I137" s="55"/>
      <c r="J137" s="311"/>
      <c r="K137" s="55"/>
      <c r="L137" s="55"/>
      <c r="M137" s="55"/>
      <c r="N137" s="55"/>
      <c r="O137" s="57">
        <f t="shared" si="91"/>
        <v>17647.058823529413</v>
      </c>
      <c r="P137" s="57">
        <f t="shared" si="92"/>
        <v>0</v>
      </c>
      <c r="Q137" s="57">
        <f t="shared" si="93"/>
        <v>0</v>
      </c>
      <c r="R137" s="57">
        <f t="shared" si="94"/>
        <v>0</v>
      </c>
      <c r="S137" s="57">
        <f t="shared" si="95"/>
        <v>0</v>
      </c>
      <c r="T137" s="57">
        <f t="shared" si="96"/>
        <v>0</v>
      </c>
      <c r="U137" s="57">
        <f t="shared" si="97"/>
        <v>0</v>
      </c>
      <c r="V137" s="57">
        <f t="shared" si="100"/>
        <v>0</v>
      </c>
      <c r="W137" s="57">
        <f t="shared" si="100"/>
        <v>0</v>
      </c>
      <c r="X137" s="57">
        <f t="shared" si="70"/>
        <v>17647.058823529413</v>
      </c>
      <c r="Y137" s="137" t="s">
        <v>95</v>
      </c>
      <c r="Z137" s="146" t="s">
        <v>304</v>
      </c>
      <c r="AA137" s="146" t="s">
        <v>304</v>
      </c>
    </row>
    <row r="138" spans="1:30" ht="60.75" customHeight="1" thickBot="1" x14ac:dyDescent="0.25">
      <c r="A138" s="48">
        <v>110</v>
      </c>
      <c r="B138" s="48" t="s">
        <v>67</v>
      </c>
      <c r="C138" s="48">
        <v>74.3</v>
      </c>
      <c r="D138" s="320" t="s">
        <v>393</v>
      </c>
      <c r="E138" s="196" t="s">
        <v>392</v>
      </c>
      <c r="F138" s="256">
        <v>115000</v>
      </c>
      <c r="G138" s="55"/>
      <c r="H138" s="55"/>
      <c r="I138" s="55"/>
      <c r="J138" s="332"/>
      <c r="K138" s="55"/>
      <c r="L138" s="55"/>
      <c r="M138" s="55"/>
      <c r="N138" s="55"/>
      <c r="O138" s="57">
        <f t="shared" si="91"/>
        <v>96638.655462184877</v>
      </c>
      <c r="P138" s="57">
        <f t="shared" si="92"/>
        <v>0</v>
      </c>
      <c r="Q138" s="57">
        <f t="shared" si="93"/>
        <v>0</v>
      </c>
      <c r="R138" s="57">
        <f t="shared" si="94"/>
        <v>0</v>
      </c>
      <c r="S138" s="57">
        <f t="shared" si="95"/>
        <v>0</v>
      </c>
      <c r="T138" s="57">
        <f t="shared" si="96"/>
        <v>0</v>
      </c>
      <c r="U138" s="57">
        <f t="shared" si="97"/>
        <v>0</v>
      </c>
      <c r="V138" s="57">
        <f t="shared" si="100"/>
        <v>0</v>
      </c>
      <c r="W138" s="57">
        <f t="shared" si="100"/>
        <v>0</v>
      </c>
      <c r="X138" s="57">
        <f t="shared" si="70"/>
        <v>96638.655462184877</v>
      </c>
      <c r="Y138" s="137" t="s">
        <v>95</v>
      </c>
      <c r="Z138" s="146" t="s">
        <v>344</v>
      </c>
      <c r="AA138" s="146" t="s">
        <v>344</v>
      </c>
    </row>
    <row r="139" spans="1:30" ht="28.5" customHeight="1" thickBot="1" x14ac:dyDescent="0.25">
      <c r="A139" s="350">
        <v>111</v>
      </c>
      <c r="B139" s="48"/>
      <c r="C139" s="48"/>
      <c r="D139" s="254" t="s">
        <v>273</v>
      </c>
      <c r="E139" s="262"/>
      <c r="F139" s="256">
        <f>SUM(F125:F138)</f>
        <v>897040.44</v>
      </c>
      <c r="G139" s="55"/>
      <c r="H139" s="55"/>
      <c r="I139" s="55"/>
      <c r="J139" s="55"/>
      <c r="K139" s="55"/>
      <c r="L139" s="55"/>
      <c r="M139" s="55"/>
      <c r="N139" s="55"/>
      <c r="O139" s="57">
        <f>SUM(O125:O138)</f>
        <v>753815.49579831935</v>
      </c>
      <c r="P139" s="57">
        <f t="shared" ref="P139:V139" si="101">SUM(P125:P135)</f>
        <v>0</v>
      </c>
      <c r="Q139" s="57">
        <f t="shared" si="101"/>
        <v>0</v>
      </c>
      <c r="R139" s="57">
        <f t="shared" si="101"/>
        <v>0</v>
      </c>
      <c r="S139" s="57">
        <f t="shared" si="101"/>
        <v>0</v>
      </c>
      <c r="T139" s="57">
        <f t="shared" si="101"/>
        <v>0</v>
      </c>
      <c r="U139" s="57">
        <f t="shared" si="101"/>
        <v>0</v>
      </c>
      <c r="V139" s="57">
        <f t="shared" si="101"/>
        <v>0</v>
      </c>
      <c r="W139" s="57">
        <f t="shared" ref="W139" si="102">SUM(W125:W135)</f>
        <v>0</v>
      </c>
      <c r="X139" s="57">
        <f t="shared" si="70"/>
        <v>753815.49579831935</v>
      </c>
      <c r="Y139" s="142"/>
      <c r="Z139" s="143"/>
      <c r="AA139" s="145"/>
      <c r="AD139" s="16"/>
    </row>
    <row r="140" spans="1:30" ht="47.25" customHeight="1" thickBot="1" x14ac:dyDescent="0.25">
      <c r="A140" s="48">
        <v>112</v>
      </c>
      <c r="B140" s="48" t="s">
        <v>274</v>
      </c>
      <c r="C140" s="48">
        <v>75</v>
      </c>
      <c r="D140" s="254" t="s">
        <v>329</v>
      </c>
      <c r="E140" s="263" t="s">
        <v>338</v>
      </c>
      <c r="F140" s="256">
        <v>5000</v>
      </c>
      <c r="G140" s="55"/>
      <c r="H140" s="55"/>
      <c r="I140" s="55"/>
      <c r="J140" s="55"/>
      <c r="K140" s="55"/>
      <c r="L140" s="55"/>
      <c r="M140" s="55"/>
      <c r="N140" s="55"/>
      <c r="O140" s="57">
        <f t="shared" ref="O140:O150" si="103">F140/1.19</f>
        <v>4201.680672268908</v>
      </c>
      <c r="P140" s="57">
        <f t="shared" ref="P140:P150" si="104">G140/1.19</f>
        <v>0</v>
      </c>
      <c r="Q140" s="57">
        <f t="shared" ref="Q140:Q150" si="105">H140/1.19</f>
        <v>0</v>
      </c>
      <c r="R140" s="57">
        <f t="shared" ref="R140:R150" si="106">I140/1.19</f>
        <v>0</v>
      </c>
      <c r="S140" s="57">
        <f t="shared" ref="S140:S150" si="107">J140/1.19</f>
        <v>0</v>
      </c>
      <c r="T140" s="57">
        <f t="shared" ref="T140:T150" si="108">K140/1.19</f>
        <v>0</v>
      </c>
      <c r="U140" s="57">
        <f t="shared" ref="U140:U150" si="109">L140/1.19</f>
        <v>0</v>
      </c>
      <c r="V140" s="57">
        <f t="shared" ref="V140:V150" si="110">M140/1.19</f>
        <v>0</v>
      </c>
      <c r="W140" s="57">
        <f t="shared" ref="W140:W150" si="111">N140/1.19</f>
        <v>0</v>
      </c>
      <c r="X140" s="57">
        <f t="shared" si="70"/>
        <v>4201.680672268908</v>
      </c>
      <c r="Y140" s="137" t="s">
        <v>95</v>
      </c>
      <c r="Z140" s="146" t="s">
        <v>293</v>
      </c>
      <c r="AA140" s="146" t="s">
        <v>305</v>
      </c>
      <c r="AD140" s="16"/>
    </row>
    <row r="141" spans="1:30" ht="47.25" customHeight="1" thickBot="1" x14ac:dyDescent="0.25">
      <c r="A141" s="48">
        <v>113</v>
      </c>
      <c r="B141" s="48" t="s">
        <v>274</v>
      </c>
      <c r="C141" s="48">
        <v>76</v>
      </c>
      <c r="D141" s="75" t="s">
        <v>330</v>
      </c>
      <c r="E141" s="217" t="s">
        <v>338</v>
      </c>
      <c r="F141" s="55">
        <v>0</v>
      </c>
      <c r="G141" s="55"/>
      <c r="H141" s="55"/>
      <c r="I141" s="55"/>
      <c r="J141" s="55"/>
      <c r="K141" s="55"/>
      <c r="L141" s="55"/>
      <c r="M141" s="55"/>
      <c r="N141" s="55"/>
      <c r="O141" s="57">
        <f t="shared" si="103"/>
        <v>0</v>
      </c>
      <c r="P141" s="57">
        <f t="shared" si="104"/>
        <v>0</v>
      </c>
      <c r="Q141" s="57">
        <f t="shared" si="105"/>
        <v>0</v>
      </c>
      <c r="R141" s="57">
        <f t="shared" si="106"/>
        <v>0</v>
      </c>
      <c r="S141" s="57">
        <f t="shared" si="107"/>
        <v>0</v>
      </c>
      <c r="T141" s="57">
        <f t="shared" si="108"/>
        <v>0</v>
      </c>
      <c r="U141" s="57">
        <f t="shared" si="109"/>
        <v>0</v>
      </c>
      <c r="V141" s="57">
        <f t="shared" si="110"/>
        <v>0</v>
      </c>
      <c r="W141" s="57">
        <f t="shared" si="111"/>
        <v>0</v>
      </c>
      <c r="X141" s="57">
        <f t="shared" si="70"/>
        <v>0</v>
      </c>
      <c r="Y141" s="137" t="s">
        <v>95</v>
      </c>
      <c r="Z141" s="146" t="s">
        <v>344</v>
      </c>
      <c r="AA141" s="146" t="s">
        <v>385</v>
      </c>
      <c r="AD141" s="16"/>
    </row>
    <row r="142" spans="1:30" ht="47.25" customHeight="1" thickBot="1" x14ac:dyDescent="0.25">
      <c r="A142" s="350">
        <v>114</v>
      </c>
      <c r="B142" s="48" t="s">
        <v>274</v>
      </c>
      <c r="C142" s="48">
        <v>77</v>
      </c>
      <c r="D142" s="75" t="s">
        <v>331</v>
      </c>
      <c r="E142" s="216" t="s">
        <v>338</v>
      </c>
      <c r="F142" s="55">
        <v>15000</v>
      </c>
      <c r="G142" s="55"/>
      <c r="H142" s="55"/>
      <c r="I142" s="55"/>
      <c r="J142" s="55"/>
      <c r="K142" s="55"/>
      <c r="L142" s="55"/>
      <c r="M142" s="55"/>
      <c r="N142" s="55"/>
      <c r="O142" s="57">
        <f t="shared" si="103"/>
        <v>12605.042016806723</v>
      </c>
      <c r="P142" s="57">
        <f t="shared" si="104"/>
        <v>0</v>
      </c>
      <c r="Q142" s="57">
        <f t="shared" si="105"/>
        <v>0</v>
      </c>
      <c r="R142" s="57">
        <f t="shared" si="106"/>
        <v>0</v>
      </c>
      <c r="S142" s="57">
        <f t="shared" si="107"/>
        <v>0</v>
      </c>
      <c r="T142" s="57">
        <f t="shared" si="108"/>
        <v>0</v>
      </c>
      <c r="U142" s="57">
        <f t="shared" si="109"/>
        <v>0</v>
      </c>
      <c r="V142" s="57">
        <f t="shared" si="110"/>
        <v>0</v>
      </c>
      <c r="W142" s="57">
        <f t="shared" si="111"/>
        <v>0</v>
      </c>
      <c r="X142" s="57">
        <f t="shared" si="70"/>
        <v>12605.042016806723</v>
      </c>
      <c r="Y142" s="137" t="s">
        <v>95</v>
      </c>
      <c r="Z142" s="146" t="s">
        <v>344</v>
      </c>
      <c r="AA142" s="146" t="s">
        <v>385</v>
      </c>
      <c r="AD142" s="16"/>
    </row>
    <row r="143" spans="1:30" ht="47.25" customHeight="1" thickBot="1" x14ac:dyDescent="0.25">
      <c r="A143" s="48">
        <v>115</v>
      </c>
      <c r="B143" s="48" t="s">
        <v>274</v>
      </c>
      <c r="C143" s="48">
        <v>78</v>
      </c>
      <c r="D143" s="75" t="s">
        <v>332</v>
      </c>
      <c r="E143" s="217" t="s">
        <v>338</v>
      </c>
      <c r="F143" s="55">
        <v>48000</v>
      </c>
      <c r="G143" s="55"/>
      <c r="H143" s="55"/>
      <c r="I143" s="55"/>
      <c r="J143" s="55"/>
      <c r="K143" s="55"/>
      <c r="L143" s="55"/>
      <c r="M143" s="55"/>
      <c r="N143" s="55"/>
      <c r="O143" s="57">
        <f t="shared" si="103"/>
        <v>40336.134453781517</v>
      </c>
      <c r="P143" s="57">
        <f t="shared" si="104"/>
        <v>0</v>
      </c>
      <c r="Q143" s="57">
        <f t="shared" si="105"/>
        <v>0</v>
      </c>
      <c r="R143" s="57">
        <f t="shared" si="106"/>
        <v>0</v>
      </c>
      <c r="S143" s="57">
        <f t="shared" si="107"/>
        <v>0</v>
      </c>
      <c r="T143" s="57">
        <f t="shared" si="108"/>
        <v>0</v>
      </c>
      <c r="U143" s="57">
        <f t="shared" si="109"/>
        <v>0</v>
      </c>
      <c r="V143" s="57">
        <f t="shared" si="110"/>
        <v>0</v>
      </c>
      <c r="W143" s="57">
        <f t="shared" si="111"/>
        <v>0</v>
      </c>
      <c r="X143" s="57">
        <f t="shared" si="70"/>
        <v>40336.134453781517</v>
      </c>
      <c r="Y143" s="137" t="s">
        <v>95</v>
      </c>
      <c r="Z143" s="146" t="s">
        <v>344</v>
      </c>
      <c r="AA143" s="146" t="s">
        <v>343</v>
      </c>
      <c r="AD143" s="16"/>
    </row>
    <row r="144" spans="1:30" ht="47.25" customHeight="1" thickBot="1" x14ac:dyDescent="0.25">
      <c r="A144" s="48">
        <v>116</v>
      </c>
      <c r="B144" s="48" t="s">
        <v>274</v>
      </c>
      <c r="C144" s="48">
        <v>79</v>
      </c>
      <c r="D144" s="75" t="s">
        <v>333</v>
      </c>
      <c r="E144" s="216" t="s">
        <v>338</v>
      </c>
      <c r="F144" s="55">
        <v>43000</v>
      </c>
      <c r="G144" s="55"/>
      <c r="H144" s="55"/>
      <c r="I144" s="55"/>
      <c r="J144" s="55"/>
      <c r="K144" s="55"/>
      <c r="L144" s="55"/>
      <c r="M144" s="55"/>
      <c r="N144" s="55"/>
      <c r="O144" s="57">
        <f t="shared" si="103"/>
        <v>36134.45378151261</v>
      </c>
      <c r="P144" s="57">
        <f t="shared" si="104"/>
        <v>0</v>
      </c>
      <c r="Q144" s="57">
        <f t="shared" si="105"/>
        <v>0</v>
      </c>
      <c r="R144" s="57">
        <f t="shared" si="106"/>
        <v>0</v>
      </c>
      <c r="S144" s="57">
        <f t="shared" si="107"/>
        <v>0</v>
      </c>
      <c r="T144" s="57">
        <f t="shared" si="108"/>
        <v>0</v>
      </c>
      <c r="U144" s="57">
        <f t="shared" si="109"/>
        <v>0</v>
      </c>
      <c r="V144" s="57">
        <f t="shared" si="110"/>
        <v>0</v>
      </c>
      <c r="W144" s="57">
        <f t="shared" si="111"/>
        <v>0</v>
      </c>
      <c r="X144" s="57">
        <f t="shared" si="70"/>
        <v>36134.45378151261</v>
      </c>
      <c r="Y144" s="137" t="s">
        <v>95</v>
      </c>
      <c r="Z144" s="146" t="s">
        <v>344</v>
      </c>
      <c r="AA144" s="146" t="s">
        <v>385</v>
      </c>
      <c r="AD144" s="16"/>
    </row>
    <row r="145" spans="1:259" ht="47.25" customHeight="1" thickBot="1" x14ac:dyDescent="0.25">
      <c r="A145" s="350">
        <v>117</v>
      </c>
      <c r="B145" s="48" t="s">
        <v>274</v>
      </c>
      <c r="C145" s="48">
        <v>80</v>
      </c>
      <c r="D145" s="75" t="s">
        <v>336</v>
      </c>
      <c r="E145" s="217" t="s">
        <v>339</v>
      </c>
      <c r="F145" s="55">
        <v>0</v>
      </c>
      <c r="G145" s="55"/>
      <c r="H145" s="55"/>
      <c r="I145" s="55"/>
      <c r="J145" s="55"/>
      <c r="K145" s="55"/>
      <c r="L145" s="55"/>
      <c r="M145" s="55"/>
      <c r="N145" s="55"/>
      <c r="O145" s="57">
        <f t="shared" si="103"/>
        <v>0</v>
      </c>
      <c r="P145" s="57">
        <f t="shared" si="104"/>
        <v>0</v>
      </c>
      <c r="Q145" s="57">
        <f t="shared" si="105"/>
        <v>0</v>
      </c>
      <c r="R145" s="57">
        <f t="shared" si="106"/>
        <v>0</v>
      </c>
      <c r="S145" s="57">
        <f t="shared" si="107"/>
        <v>0</v>
      </c>
      <c r="T145" s="57">
        <f t="shared" si="108"/>
        <v>0</v>
      </c>
      <c r="U145" s="57">
        <f t="shared" si="109"/>
        <v>0</v>
      </c>
      <c r="V145" s="57">
        <f t="shared" si="110"/>
        <v>0</v>
      </c>
      <c r="W145" s="57">
        <f t="shared" si="111"/>
        <v>0</v>
      </c>
      <c r="X145" s="57">
        <f t="shared" si="70"/>
        <v>0</v>
      </c>
      <c r="Y145" s="137" t="s">
        <v>95</v>
      </c>
      <c r="Z145" s="146"/>
      <c r="AA145" s="146"/>
      <c r="AD145" s="16"/>
    </row>
    <row r="146" spans="1:259" ht="47.25" customHeight="1" thickBot="1" x14ac:dyDescent="0.25">
      <c r="A146" s="48">
        <v>118</v>
      </c>
      <c r="B146" s="48" t="s">
        <v>274</v>
      </c>
      <c r="C146" s="48">
        <v>81</v>
      </c>
      <c r="D146" s="75" t="s">
        <v>334</v>
      </c>
      <c r="E146" s="216" t="s">
        <v>340</v>
      </c>
      <c r="F146" s="55">
        <v>0</v>
      </c>
      <c r="G146" s="55"/>
      <c r="H146" s="55"/>
      <c r="I146" s="55"/>
      <c r="J146" s="55"/>
      <c r="K146" s="55"/>
      <c r="L146" s="55"/>
      <c r="M146" s="55"/>
      <c r="N146" s="55"/>
      <c r="O146" s="57">
        <f t="shared" si="103"/>
        <v>0</v>
      </c>
      <c r="P146" s="57">
        <f t="shared" si="104"/>
        <v>0</v>
      </c>
      <c r="Q146" s="57">
        <f t="shared" si="105"/>
        <v>0</v>
      </c>
      <c r="R146" s="57">
        <f t="shared" si="106"/>
        <v>0</v>
      </c>
      <c r="S146" s="57">
        <f t="shared" si="107"/>
        <v>0</v>
      </c>
      <c r="T146" s="57">
        <f t="shared" si="108"/>
        <v>0</v>
      </c>
      <c r="U146" s="57">
        <f t="shared" si="109"/>
        <v>0</v>
      </c>
      <c r="V146" s="57">
        <f t="shared" si="110"/>
        <v>0</v>
      </c>
      <c r="W146" s="57">
        <f t="shared" si="111"/>
        <v>0</v>
      </c>
      <c r="X146" s="57">
        <f t="shared" si="70"/>
        <v>0</v>
      </c>
      <c r="Y146" s="137" t="s">
        <v>95</v>
      </c>
      <c r="Z146" s="146"/>
      <c r="AA146" s="146"/>
      <c r="AD146" s="16"/>
    </row>
    <row r="147" spans="1:259" ht="58.5" customHeight="1" thickBot="1" x14ac:dyDescent="0.25">
      <c r="A147" s="48">
        <v>119</v>
      </c>
      <c r="B147" s="48" t="s">
        <v>274</v>
      </c>
      <c r="C147" s="48">
        <v>82</v>
      </c>
      <c r="D147" s="75" t="s">
        <v>403</v>
      </c>
      <c r="E147" s="217" t="s">
        <v>341</v>
      </c>
      <c r="F147" s="55">
        <v>5000</v>
      </c>
      <c r="G147" s="55"/>
      <c r="H147" s="55"/>
      <c r="I147" s="55"/>
      <c r="J147" s="55"/>
      <c r="K147" s="55"/>
      <c r="L147" s="55"/>
      <c r="M147" s="55"/>
      <c r="N147" s="55"/>
      <c r="O147" s="57">
        <f t="shared" si="103"/>
        <v>4201.680672268908</v>
      </c>
      <c r="P147" s="57">
        <f t="shared" si="104"/>
        <v>0</v>
      </c>
      <c r="Q147" s="57">
        <f t="shared" si="105"/>
        <v>0</v>
      </c>
      <c r="R147" s="57">
        <f t="shared" si="106"/>
        <v>0</v>
      </c>
      <c r="S147" s="57">
        <f t="shared" si="107"/>
        <v>0</v>
      </c>
      <c r="T147" s="57">
        <f t="shared" si="108"/>
        <v>0</v>
      </c>
      <c r="U147" s="57">
        <f t="shared" si="109"/>
        <v>0</v>
      </c>
      <c r="V147" s="57">
        <f t="shared" si="110"/>
        <v>0</v>
      </c>
      <c r="W147" s="57">
        <f t="shared" si="111"/>
        <v>0</v>
      </c>
      <c r="X147" s="57">
        <f t="shared" si="70"/>
        <v>4201.680672268908</v>
      </c>
      <c r="Y147" s="137" t="s">
        <v>95</v>
      </c>
      <c r="Z147" s="146" t="s">
        <v>343</v>
      </c>
      <c r="AA147" s="146" t="s">
        <v>299</v>
      </c>
      <c r="AD147" s="16"/>
    </row>
    <row r="148" spans="1:259" ht="69.75" customHeight="1" thickBot="1" x14ac:dyDescent="0.25">
      <c r="A148" s="350">
        <v>120</v>
      </c>
      <c r="B148" s="48" t="s">
        <v>274</v>
      </c>
      <c r="C148" s="48">
        <v>83</v>
      </c>
      <c r="D148" s="75" t="s">
        <v>275</v>
      </c>
      <c r="E148" s="327" t="s">
        <v>276</v>
      </c>
      <c r="F148" s="55">
        <v>59000</v>
      </c>
      <c r="G148" s="55"/>
      <c r="H148" s="55"/>
      <c r="I148" s="55"/>
      <c r="J148" s="55"/>
      <c r="K148" s="55"/>
      <c r="L148" s="55"/>
      <c r="M148" s="55"/>
      <c r="N148" s="55"/>
      <c r="O148" s="57">
        <f t="shared" si="103"/>
        <v>49579.831932773108</v>
      </c>
      <c r="P148" s="57">
        <f t="shared" si="104"/>
        <v>0</v>
      </c>
      <c r="Q148" s="57">
        <f t="shared" si="105"/>
        <v>0</v>
      </c>
      <c r="R148" s="57">
        <f t="shared" si="106"/>
        <v>0</v>
      </c>
      <c r="S148" s="57">
        <f t="shared" si="107"/>
        <v>0</v>
      </c>
      <c r="T148" s="57">
        <f t="shared" si="108"/>
        <v>0</v>
      </c>
      <c r="U148" s="57">
        <f t="shared" si="109"/>
        <v>0</v>
      </c>
      <c r="V148" s="57">
        <f t="shared" si="110"/>
        <v>0</v>
      </c>
      <c r="W148" s="57">
        <f t="shared" si="111"/>
        <v>0</v>
      </c>
      <c r="X148" s="57">
        <f t="shared" si="70"/>
        <v>49579.831932773108</v>
      </c>
      <c r="Y148" s="137" t="s">
        <v>95</v>
      </c>
      <c r="Z148" s="146" t="s">
        <v>345</v>
      </c>
      <c r="AA148" s="146" t="s">
        <v>294</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57" customHeight="1" thickBot="1" x14ac:dyDescent="0.25">
      <c r="A149" s="48">
        <v>121</v>
      </c>
      <c r="B149" s="48" t="s">
        <v>274</v>
      </c>
      <c r="C149" s="48">
        <v>83.1</v>
      </c>
      <c r="D149" s="75" t="s">
        <v>328</v>
      </c>
      <c r="E149" s="322" t="s">
        <v>277</v>
      </c>
      <c r="F149" s="55">
        <v>0</v>
      </c>
      <c r="G149" s="55"/>
      <c r="H149" s="55"/>
      <c r="I149" s="55"/>
      <c r="J149" s="55"/>
      <c r="K149" s="55"/>
      <c r="L149" s="55"/>
      <c r="M149" s="55"/>
      <c r="N149" s="55">
        <v>99000</v>
      </c>
      <c r="O149" s="57">
        <f t="shared" si="103"/>
        <v>0</v>
      </c>
      <c r="P149" s="57">
        <f t="shared" si="104"/>
        <v>0</v>
      </c>
      <c r="Q149" s="57">
        <f t="shared" si="105"/>
        <v>0</v>
      </c>
      <c r="R149" s="57">
        <f t="shared" si="106"/>
        <v>0</v>
      </c>
      <c r="S149" s="57">
        <f t="shared" si="107"/>
        <v>0</v>
      </c>
      <c r="T149" s="57">
        <f t="shared" si="108"/>
        <v>0</v>
      </c>
      <c r="U149" s="57">
        <f t="shared" si="109"/>
        <v>0</v>
      </c>
      <c r="V149" s="57">
        <f t="shared" si="110"/>
        <v>0</v>
      </c>
      <c r="W149" s="57">
        <f t="shared" si="111"/>
        <v>83193.277310924372</v>
      </c>
      <c r="X149" s="57">
        <f t="shared" si="70"/>
        <v>83193.277310924372</v>
      </c>
      <c r="Y149" s="137" t="s">
        <v>95</v>
      </c>
      <c r="Z149" s="146" t="s">
        <v>345</v>
      </c>
      <c r="AA149" s="146" t="s">
        <v>294</v>
      </c>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57.75" customHeight="1" thickBot="1" x14ac:dyDescent="0.3">
      <c r="A150" s="48">
        <v>122</v>
      </c>
      <c r="B150" s="48" t="s">
        <v>274</v>
      </c>
      <c r="C150" s="48">
        <v>83.2</v>
      </c>
      <c r="D150" s="337" t="s">
        <v>399</v>
      </c>
      <c r="E150" s="338" t="s">
        <v>402</v>
      </c>
      <c r="F150" s="55">
        <v>60000</v>
      </c>
      <c r="G150" s="55"/>
      <c r="H150" s="55"/>
      <c r="I150" s="55"/>
      <c r="J150" s="55"/>
      <c r="K150" s="55"/>
      <c r="L150" s="55"/>
      <c r="M150" s="55"/>
      <c r="N150" s="55"/>
      <c r="O150" s="57">
        <f t="shared" si="103"/>
        <v>50420.168067226892</v>
      </c>
      <c r="P150" s="57">
        <f t="shared" si="104"/>
        <v>0</v>
      </c>
      <c r="Q150" s="57">
        <f t="shared" si="105"/>
        <v>0</v>
      </c>
      <c r="R150" s="57">
        <f t="shared" si="106"/>
        <v>0</v>
      </c>
      <c r="S150" s="57">
        <f t="shared" si="107"/>
        <v>0</v>
      </c>
      <c r="T150" s="57">
        <f t="shared" si="108"/>
        <v>0</v>
      </c>
      <c r="U150" s="57">
        <f t="shared" si="109"/>
        <v>0</v>
      </c>
      <c r="V150" s="57">
        <f t="shared" si="110"/>
        <v>0</v>
      </c>
      <c r="W150" s="57">
        <f t="shared" si="111"/>
        <v>0</v>
      </c>
      <c r="X150" s="57">
        <f t="shared" si="70"/>
        <v>50420.168067226892</v>
      </c>
      <c r="Y150" s="137" t="s">
        <v>95</v>
      </c>
      <c r="Z150" s="146" t="s">
        <v>343</v>
      </c>
      <c r="AA150" s="146" t="s">
        <v>301</v>
      </c>
      <c r="AD150" s="1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8.5" customHeight="1" thickBot="1" x14ac:dyDescent="0.25">
      <c r="A151" s="350">
        <v>123</v>
      </c>
      <c r="B151" s="48"/>
      <c r="C151" s="48"/>
      <c r="D151" s="75" t="s">
        <v>278</v>
      </c>
      <c r="E151" s="133"/>
      <c r="F151" s="55">
        <f>SUM(F140:F150)</f>
        <v>235000</v>
      </c>
      <c r="G151" s="55"/>
      <c r="H151" s="55"/>
      <c r="I151" s="55"/>
      <c r="J151" s="55"/>
      <c r="K151" s="55"/>
      <c r="L151" s="55"/>
      <c r="M151" s="55"/>
      <c r="N151" s="55">
        <f>SUM(N149)</f>
        <v>99000</v>
      </c>
      <c r="O151" s="57">
        <f t="shared" ref="O151:W151" si="112">SUM(O140:O148)</f>
        <v>147058.82352941178</v>
      </c>
      <c r="P151" s="57">
        <f t="shared" si="112"/>
        <v>0</v>
      </c>
      <c r="Q151" s="57">
        <f t="shared" si="112"/>
        <v>0</v>
      </c>
      <c r="R151" s="57">
        <f t="shared" si="112"/>
        <v>0</v>
      </c>
      <c r="S151" s="57">
        <f t="shared" si="112"/>
        <v>0</v>
      </c>
      <c r="T151" s="57">
        <f t="shared" si="112"/>
        <v>0</v>
      </c>
      <c r="U151" s="57">
        <f t="shared" si="112"/>
        <v>0</v>
      </c>
      <c r="V151" s="57">
        <f t="shared" si="112"/>
        <v>0</v>
      </c>
      <c r="W151" s="57">
        <f t="shared" si="112"/>
        <v>0</v>
      </c>
      <c r="X151" s="57">
        <f t="shared" si="70"/>
        <v>147058.82352941178</v>
      </c>
      <c r="Y151" s="142"/>
      <c r="Z151" s="143"/>
      <c r="AA151" s="145"/>
      <c r="AD151" s="16"/>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8">
        <v>124</v>
      </c>
      <c r="B152" s="48"/>
      <c r="C152" s="48"/>
      <c r="D152" s="75" t="s">
        <v>279</v>
      </c>
      <c r="E152" s="133"/>
      <c r="F152" s="55"/>
      <c r="G152" s="153"/>
      <c r="H152" s="153"/>
      <c r="I152" s="153"/>
      <c r="J152" s="153"/>
      <c r="K152" s="153"/>
      <c r="L152" s="153"/>
      <c r="M152" s="153"/>
      <c r="N152" s="153"/>
      <c r="O152" s="57"/>
      <c r="P152" s="57"/>
      <c r="Q152" s="57"/>
      <c r="R152" s="57"/>
      <c r="S152" s="57"/>
      <c r="T152" s="57"/>
      <c r="U152" s="57"/>
      <c r="V152" s="57"/>
      <c r="W152" s="57"/>
      <c r="X152" s="57"/>
      <c r="Y152" s="142"/>
      <c r="Z152" s="143"/>
      <c r="AA152" s="145"/>
      <c r="AG152" s="181"/>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34.5" customHeight="1" thickBot="1" x14ac:dyDescent="0.25">
      <c r="A153" s="48">
        <v>125</v>
      </c>
      <c r="B153" s="48" t="s">
        <v>280</v>
      </c>
      <c r="C153" s="48">
        <v>84</v>
      </c>
      <c r="D153" s="75" t="s">
        <v>335</v>
      </c>
      <c r="E153" s="133" t="s">
        <v>281</v>
      </c>
      <c r="F153" s="55">
        <v>0</v>
      </c>
      <c r="G153" s="153"/>
      <c r="H153" s="153"/>
      <c r="I153" s="153"/>
      <c r="J153" s="153"/>
      <c r="K153" s="153"/>
      <c r="L153" s="153"/>
      <c r="M153" s="153"/>
      <c r="N153" s="153"/>
      <c r="O153" s="57">
        <f t="shared" ref="O153:W153" si="113">F153/1.19</f>
        <v>0</v>
      </c>
      <c r="P153" s="57">
        <f t="shared" si="113"/>
        <v>0</v>
      </c>
      <c r="Q153" s="57">
        <f t="shared" si="113"/>
        <v>0</v>
      </c>
      <c r="R153" s="57">
        <f t="shared" si="113"/>
        <v>0</v>
      </c>
      <c r="S153" s="57">
        <f t="shared" si="113"/>
        <v>0</v>
      </c>
      <c r="T153" s="57">
        <f t="shared" si="113"/>
        <v>0</v>
      </c>
      <c r="U153" s="57">
        <f t="shared" si="113"/>
        <v>0</v>
      </c>
      <c r="V153" s="57">
        <f t="shared" si="113"/>
        <v>0</v>
      </c>
      <c r="W153" s="57">
        <f t="shared" si="113"/>
        <v>0</v>
      </c>
      <c r="X153" s="57">
        <f>SUM(O153:W153)</f>
        <v>0</v>
      </c>
      <c r="Y153" s="137"/>
      <c r="Z153" s="146"/>
      <c r="AA153" s="146"/>
      <c r="AG153" s="181"/>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33" customHeight="1" thickBot="1" x14ac:dyDescent="0.25">
      <c r="A154" s="350">
        <v>126</v>
      </c>
      <c r="B154" s="48" t="s">
        <v>280</v>
      </c>
      <c r="C154" s="48">
        <v>85</v>
      </c>
      <c r="D154" s="75" t="s">
        <v>282</v>
      </c>
      <c r="E154" s="133" t="s">
        <v>283</v>
      </c>
      <c r="F154" s="55">
        <v>82000</v>
      </c>
      <c r="G154" s="55"/>
      <c r="H154" s="55"/>
      <c r="I154" s="55"/>
      <c r="J154" s="55"/>
      <c r="K154" s="55"/>
      <c r="L154" s="55"/>
      <c r="M154" s="55"/>
      <c r="N154" s="55"/>
      <c r="O154" s="57">
        <f t="shared" ref="O154:U154" si="114">F154/1.19</f>
        <v>68907.563025210082</v>
      </c>
      <c r="P154" s="57">
        <f t="shared" si="114"/>
        <v>0</v>
      </c>
      <c r="Q154" s="57">
        <f t="shared" si="114"/>
        <v>0</v>
      </c>
      <c r="R154" s="57">
        <f t="shared" si="114"/>
        <v>0</v>
      </c>
      <c r="S154" s="57">
        <f t="shared" si="114"/>
        <v>0</v>
      </c>
      <c r="T154" s="57">
        <f t="shared" si="114"/>
        <v>0</v>
      </c>
      <c r="U154" s="57">
        <f t="shared" si="114"/>
        <v>0</v>
      </c>
      <c r="V154" s="57">
        <f t="shared" ref="V154:W157" si="115">M154/1.19</f>
        <v>0</v>
      </c>
      <c r="W154" s="57">
        <f t="shared" ref="W154:W156" si="116">N154/1.19</f>
        <v>0</v>
      </c>
      <c r="X154" s="57">
        <f t="shared" ref="X154:X157" si="117">SUM(O154:W154)</f>
        <v>68907.563025210082</v>
      </c>
      <c r="Y154" s="137" t="s">
        <v>95</v>
      </c>
      <c r="Z154" s="146" t="s">
        <v>344</v>
      </c>
      <c r="AA154" s="146" t="s">
        <v>301</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29.25" customHeight="1" thickBot="1" x14ac:dyDescent="0.25">
      <c r="A155" s="48">
        <v>127</v>
      </c>
      <c r="B155" s="48"/>
      <c r="C155" s="48"/>
      <c r="D155" s="75" t="s">
        <v>284</v>
      </c>
      <c r="E155" s="133"/>
      <c r="F155" s="55">
        <f>SUM(F153:F154)</f>
        <v>82000</v>
      </c>
      <c r="G155" s="55"/>
      <c r="H155" s="55"/>
      <c r="I155" s="55"/>
      <c r="J155" s="55"/>
      <c r="K155" s="55"/>
      <c r="L155" s="55"/>
      <c r="M155" s="55"/>
      <c r="N155" s="55"/>
      <c r="O155" s="57">
        <f t="shared" ref="O155:U155" si="118">SUM(O153:O154)</f>
        <v>68907.563025210082</v>
      </c>
      <c r="P155" s="57">
        <f t="shared" si="118"/>
        <v>0</v>
      </c>
      <c r="Q155" s="57">
        <f t="shared" si="118"/>
        <v>0</v>
      </c>
      <c r="R155" s="57">
        <f t="shared" si="118"/>
        <v>0</v>
      </c>
      <c r="S155" s="57">
        <f t="shared" si="118"/>
        <v>0</v>
      </c>
      <c r="T155" s="57">
        <f t="shared" si="118"/>
        <v>0</v>
      </c>
      <c r="U155" s="57">
        <f t="shared" si="118"/>
        <v>0</v>
      </c>
      <c r="V155" s="57">
        <f t="shared" si="115"/>
        <v>0</v>
      </c>
      <c r="W155" s="57">
        <f t="shared" si="116"/>
        <v>0</v>
      </c>
      <c r="X155" s="57">
        <f t="shared" si="117"/>
        <v>68907.563025210082</v>
      </c>
      <c r="Y155" s="142"/>
      <c r="Z155" s="140"/>
      <c r="AA155" s="136"/>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35.25" customHeight="1" thickBot="1" x14ac:dyDescent="0.25">
      <c r="A156" s="48">
        <v>128</v>
      </c>
      <c r="B156" s="182">
        <v>59.4</v>
      </c>
      <c r="C156" s="48">
        <v>86</v>
      </c>
      <c r="D156" s="75" t="s">
        <v>285</v>
      </c>
      <c r="E156" s="133" t="s">
        <v>286</v>
      </c>
      <c r="F156" s="55">
        <v>0</v>
      </c>
      <c r="G156" s="55"/>
      <c r="H156" s="55"/>
      <c r="I156" s="55"/>
      <c r="J156" s="55"/>
      <c r="K156" s="55"/>
      <c r="L156" s="55"/>
      <c r="M156" s="55"/>
      <c r="N156" s="55"/>
      <c r="O156" s="191">
        <f t="shared" ref="O156:U156" si="119">F156/1.19</f>
        <v>0</v>
      </c>
      <c r="P156" s="191">
        <f t="shared" si="119"/>
        <v>0</v>
      </c>
      <c r="Q156" s="191">
        <f t="shared" si="119"/>
        <v>0</v>
      </c>
      <c r="R156" s="191">
        <f t="shared" si="119"/>
        <v>0</v>
      </c>
      <c r="S156" s="191">
        <f t="shared" si="119"/>
        <v>0</v>
      </c>
      <c r="T156" s="191">
        <f t="shared" si="119"/>
        <v>0</v>
      </c>
      <c r="U156" s="191">
        <f t="shared" si="119"/>
        <v>0</v>
      </c>
      <c r="V156" s="57">
        <f t="shared" si="115"/>
        <v>0</v>
      </c>
      <c r="W156" s="57">
        <f t="shared" si="116"/>
        <v>0</v>
      </c>
      <c r="X156" s="57">
        <f t="shared" si="117"/>
        <v>0</v>
      </c>
      <c r="Y156" s="137" t="s">
        <v>95</v>
      </c>
      <c r="Z156" s="141"/>
      <c r="AA156" s="138"/>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350">
        <v>129</v>
      </c>
      <c r="B157" s="48"/>
      <c r="C157" s="48"/>
      <c r="D157" s="75" t="s">
        <v>287</v>
      </c>
      <c r="E157" s="133"/>
      <c r="F157" s="55"/>
      <c r="G157" s="55"/>
      <c r="H157" s="55"/>
      <c r="I157" s="55"/>
      <c r="J157" s="55"/>
      <c r="K157" s="55"/>
      <c r="L157" s="55"/>
      <c r="M157" s="55"/>
      <c r="N157" s="55"/>
      <c r="O157" s="57">
        <f t="shared" ref="O157:U157" si="120">SUM(O156)</f>
        <v>0</v>
      </c>
      <c r="P157" s="57">
        <f t="shared" si="120"/>
        <v>0</v>
      </c>
      <c r="Q157" s="57">
        <f t="shared" si="120"/>
        <v>0</v>
      </c>
      <c r="R157" s="57">
        <f t="shared" si="120"/>
        <v>0</v>
      </c>
      <c r="S157" s="57">
        <f t="shared" si="120"/>
        <v>0</v>
      </c>
      <c r="T157" s="57">
        <f t="shared" si="120"/>
        <v>0</v>
      </c>
      <c r="U157" s="57">
        <f t="shared" si="120"/>
        <v>0</v>
      </c>
      <c r="V157" s="57">
        <f t="shared" si="115"/>
        <v>0</v>
      </c>
      <c r="W157" s="57">
        <f t="shared" si="115"/>
        <v>0</v>
      </c>
      <c r="X157" s="57">
        <f t="shared" si="117"/>
        <v>0</v>
      </c>
      <c r="Y157" s="142"/>
      <c r="Z157" s="140"/>
      <c r="AA157" s="136"/>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8">
        <v>130</v>
      </c>
      <c r="B158" s="48"/>
      <c r="C158" s="48"/>
      <c r="D158" s="54" t="s">
        <v>75</v>
      </c>
      <c r="E158" s="133"/>
      <c r="F158" s="157"/>
      <c r="G158" s="157"/>
      <c r="H158" s="157"/>
      <c r="I158" s="157"/>
      <c r="J158" s="157"/>
      <c r="K158" s="157"/>
      <c r="L158" s="157"/>
      <c r="M158" s="157"/>
      <c r="N158" s="157"/>
      <c r="O158" s="57">
        <f>O28+O30+O32+O35+O39+O43+O48+O54+O79+O82+O84+O88+O91+O93+O95+O98+O101+O102+O103+O104+104+O122+O139+O151+O155+O157</f>
        <v>2992490.4617993985</v>
      </c>
      <c r="P158" s="57">
        <f t="shared" ref="P158:W158" si="121">P28+P30+P32+P35+P39+P43+P48+P54+P79+P82+P84+P88+P91+P93+P95+P98+P101+P102+P103+P104+P122+P139+P151+P155+P157</f>
        <v>331578.13584149262</v>
      </c>
      <c r="Q158" s="57">
        <f t="shared" si="121"/>
        <v>1215442.140158816</v>
      </c>
      <c r="R158" s="57">
        <f t="shared" si="121"/>
        <v>47355.896487035185</v>
      </c>
      <c r="S158" s="57">
        <f t="shared" si="121"/>
        <v>137059.59447999386</v>
      </c>
      <c r="T158" s="57">
        <f t="shared" si="121"/>
        <v>91673.73371366896</v>
      </c>
      <c r="U158" s="57">
        <f t="shared" si="121"/>
        <v>67311.695320329978</v>
      </c>
      <c r="V158" s="57">
        <f t="shared" si="121"/>
        <v>0</v>
      </c>
      <c r="W158" s="57">
        <f t="shared" si="121"/>
        <v>469894.3797702567</v>
      </c>
      <c r="X158" s="57">
        <f>SUM(O158:W158)</f>
        <v>5352806.0375709906</v>
      </c>
      <c r="Y158" s="183"/>
      <c r="Z158" s="143"/>
      <c r="AA158" s="145"/>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82"/>
      <c r="B159" s="282"/>
      <c r="C159" s="282"/>
      <c r="D159" s="283"/>
      <c r="E159" s="284"/>
      <c r="F159" s="285"/>
      <c r="G159" s="285"/>
      <c r="H159" s="285"/>
      <c r="I159" s="285"/>
      <c r="J159" s="285"/>
      <c r="K159" s="285"/>
      <c r="L159" s="285"/>
      <c r="M159" s="285"/>
      <c r="N159" s="285"/>
      <c r="O159" s="286"/>
      <c r="P159" s="286"/>
      <c r="Q159" s="286"/>
      <c r="R159" s="286"/>
      <c r="S159" s="286"/>
      <c r="T159" s="286"/>
      <c r="U159" s="286"/>
      <c r="V159" s="286"/>
      <c r="W159" s="286"/>
      <c r="X159" s="286"/>
      <c r="Y159" s="287"/>
      <c r="Z159" s="288"/>
      <c r="AA159" s="28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3.5" customHeight="1" x14ac:dyDescent="0.2">
      <c r="A160" s="282"/>
      <c r="B160" s="282"/>
      <c r="C160" s="282"/>
      <c r="D160" s="283"/>
      <c r="E160" s="284"/>
      <c r="F160" s="285"/>
      <c r="G160" s="285"/>
      <c r="H160" s="285"/>
      <c r="I160" s="285"/>
      <c r="J160" s="285"/>
      <c r="K160" s="285"/>
      <c r="L160" s="285"/>
      <c r="M160" s="285"/>
      <c r="N160" s="285"/>
      <c r="O160" s="286"/>
      <c r="P160" s="286"/>
      <c r="Q160" s="286"/>
      <c r="R160" s="286"/>
      <c r="S160" s="286"/>
      <c r="T160" s="286"/>
      <c r="U160" s="286"/>
      <c r="V160" s="286"/>
      <c r="W160" s="286"/>
      <c r="X160" s="286"/>
      <c r="Y160" s="287"/>
      <c r="Z160" s="288"/>
      <c r="AA160" s="289"/>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5.75" customHeight="1" x14ac:dyDescent="0.2">
      <c r="A161" s="282"/>
      <c r="B161" s="206"/>
      <c r="D161" s="390" t="s">
        <v>367</v>
      </c>
      <c r="E161" s="390"/>
      <c r="F161" s="105"/>
      <c r="G161" s="105"/>
      <c r="H161" s="109"/>
      <c r="I161" s="285"/>
      <c r="J161" s="285"/>
      <c r="K161" s="285"/>
      <c r="L161" s="285"/>
      <c r="M161" s="285"/>
      <c r="N161" s="285"/>
      <c r="O161" s="286"/>
      <c r="P161" s="286"/>
      <c r="Q161" s="286"/>
      <c r="R161" s="286"/>
      <c r="S161" s="286"/>
      <c r="T161" s="286"/>
      <c r="U161" s="286"/>
      <c r="V161" s="286"/>
      <c r="W161" s="286"/>
      <c r="X161" s="286"/>
      <c r="Y161" s="287"/>
      <c r="Z161" s="288"/>
      <c r="AA161" s="289"/>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82"/>
      <c r="B162" s="354" t="s">
        <v>401</v>
      </c>
      <c r="C162" s="354"/>
      <c r="D162" s="354"/>
      <c r="E162" s="354"/>
      <c r="F162" s="109"/>
      <c r="G162" s="109"/>
      <c r="H162" s="109"/>
      <c r="I162" s="285"/>
      <c r="J162" s="285"/>
      <c r="K162" s="285"/>
      <c r="L162" s="285"/>
      <c r="M162" s="285"/>
      <c r="N162" s="285"/>
      <c r="O162" s="286"/>
      <c r="P162" s="286"/>
      <c r="Q162" s="286"/>
      <c r="R162" s="286"/>
      <c r="S162" s="286"/>
      <c r="T162" s="286"/>
      <c r="U162" s="286"/>
      <c r="V162" s="286"/>
      <c r="W162" s="286"/>
      <c r="X162" s="286"/>
      <c r="Y162" s="287"/>
      <c r="Z162" s="288"/>
      <c r="AA162" s="289"/>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82"/>
      <c r="B163" s="303"/>
      <c r="C163" s="303"/>
      <c r="D163" s="303"/>
      <c r="F163" s="109"/>
      <c r="G163" s="109"/>
      <c r="H163" s="109"/>
      <c r="I163" s="285"/>
      <c r="J163" s="285"/>
      <c r="K163" s="285"/>
      <c r="L163" s="285"/>
      <c r="M163" s="285"/>
      <c r="N163" s="285"/>
      <c r="O163" s="286"/>
      <c r="P163" s="286"/>
      <c r="Q163" s="286"/>
      <c r="R163" s="286"/>
      <c r="S163" s="286"/>
      <c r="T163" s="286"/>
      <c r="U163" s="286"/>
      <c r="V163" s="286"/>
      <c r="W163" s="286"/>
      <c r="X163" s="286"/>
      <c r="Y163" s="287"/>
      <c r="Z163" s="288"/>
      <c r="AA163" s="289"/>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82"/>
      <c r="B164" s="307"/>
      <c r="C164" s="307"/>
      <c r="D164" s="307"/>
      <c r="F164" s="109"/>
      <c r="G164" s="109"/>
      <c r="H164" s="109"/>
      <c r="I164" s="285"/>
      <c r="J164" s="285"/>
      <c r="K164" s="285"/>
      <c r="L164" s="285"/>
      <c r="M164" s="285"/>
      <c r="N164" s="285"/>
      <c r="O164" s="286"/>
      <c r="P164" s="286"/>
      <c r="Q164" s="286"/>
      <c r="R164" s="286"/>
      <c r="S164" s="286"/>
      <c r="T164" s="286"/>
      <c r="U164" s="286"/>
      <c r="V164" s="286"/>
      <c r="W164" s="286"/>
      <c r="X164" s="286"/>
      <c r="Y164" s="287"/>
      <c r="Z164" s="288"/>
      <c r="AA164" s="289"/>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82"/>
      <c r="B165" s="336"/>
      <c r="C165" s="336"/>
      <c r="D165" s="336"/>
      <c r="F165" s="109"/>
      <c r="G165" s="109"/>
      <c r="H165" s="109"/>
      <c r="I165" s="285"/>
      <c r="J165" s="285"/>
      <c r="K165" s="285"/>
      <c r="L165" s="285"/>
      <c r="M165" s="285"/>
      <c r="N165" s="285"/>
      <c r="O165" s="286"/>
      <c r="P165" s="286"/>
      <c r="Q165" s="286"/>
      <c r="R165" s="286"/>
      <c r="S165" s="286"/>
      <c r="T165" s="286"/>
      <c r="U165" s="286"/>
      <c r="V165" s="286"/>
      <c r="W165" s="286"/>
      <c r="X165" s="286"/>
      <c r="Y165" s="287"/>
      <c r="Z165" s="288"/>
      <c r="AA165" s="289"/>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82"/>
      <c r="B166" s="336"/>
      <c r="C166" s="336"/>
      <c r="D166" s="336"/>
      <c r="F166" s="109"/>
      <c r="G166" s="109"/>
      <c r="H166" s="109"/>
      <c r="I166" s="285"/>
      <c r="J166" s="285"/>
      <c r="K166" s="285"/>
      <c r="L166" s="285"/>
      <c r="M166" s="285"/>
      <c r="N166" s="285"/>
      <c r="O166" s="286"/>
      <c r="P166" s="286"/>
      <c r="Q166" s="286"/>
      <c r="R166" s="286"/>
      <c r="S166" s="286"/>
      <c r="T166" s="286"/>
      <c r="U166" s="286"/>
      <c r="V166" s="286"/>
      <c r="W166" s="286"/>
      <c r="X166" s="286"/>
      <c r="Y166" s="287"/>
      <c r="Z166" s="288"/>
      <c r="AA166" s="289"/>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8" customHeight="1" x14ac:dyDescent="0.2">
      <c r="A167" s="282"/>
      <c r="B167" s="336"/>
      <c r="C167" s="336"/>
      <c r="D167" s="336"/>
      <c r="F167" s="109"/>
      <c r="G167" s="109"/>
      <c r="H167" s="109"/>
      <c r="I167" s="285"/>
      <c r="J167" s="285"/>
      <c r="K167" s="285"/>
      <c r="L167" s="285"/>
      <c r="M167" s="285"/>
      <c r="N167" s="285"/>
      <c r="O167" s="286"/>
      <c r="P167" s="286"/>
      <c r="Q167" s="286"/>
      <c r="R167" s="286"/>
      <c r="S167" s="286"/>
      <c r="T167" s="286"/>
      <c r="U167" s="286"/>
      <c r="V167" s="286"/>
      <c r="W167" s="286"/>
      <c r="X167" s="286"/>
      <c r="Y167" s="287"/>
      <c r="Z167" s="288"/>
      <c r="AA167" s="289"/>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82"/>
      <c r="B168" s="307"/>
      <c r="C168" s="307"/>
      <c r="D168" s="307"/>
      <c r="F168" s="109"/>
      <c r="G168" s="109"/>
      <c r="H168" s="109"/>
      <c r="I168" s="285"/>
      <c r="J168" s="285"/>
      <c r="K168" s="285"/>
      <c r="L168" s="285"/>
      <c r="M168" s="285"/>
      <c r="N168" s="285"/>
      <c r="O168" s="286"/>
      <c r="P168" s="286"/>
      <c r="Q168" s="286"/>
      <c r="R168" s="286"/>
      <c r="S168" s="286"/>
      <c r="T168" s="286"/>
      <c r="U168" s="286"/>
      <c r="V168" s="286"/>
      <c r="W168" s="286"/>
      <c r="X168" s="286"/>
      <c r="Y168" s="287"/>
      <c r="Z168" s="288"/>
      <c r="AA168" s="289"/>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82"/>
      <c r="B169" s="307"/>
      <c r="C169" s="307"/>
      <c r="D169" s="307"/>
      <c r="F169" s="109"/>
      <c r="G169" s="109"/>
      <c r="H169" s="109"/>
      <c r="I169" s="285"/>
      <c r="J169" s="285"/>
      <c r="K169" s="285"/>
      <c r="L169" s="285"/>
      <c r="M169" s="285"/>
      <c r="N169" s="285"/>
      <c r="O169" s="286"/>
      <c r="P169" s="286"/>
      <c r="Q169" s="286"/>
      <c r="R169" s="286"/>
      <c r="S169" s="286"/>
      <c r="T169" s="286"/>
      <c r="U169" s="286"/>
      <c r="V169" s="286"/>
      <c r="W169" s="286"/>
      <c r="X169" s="286"/>
      <c r="Y169" s="287"/>
      <c r="Z169" s="288"/>
      <c r="AA169" s="28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5" customHeight="1" x14ac:dyDescent="0.2">
      <c r="A170" s="282"/>
      <c r="B170" s="273"/>
      <c r="C170" s="273"/>
      <c r="D170" s="273"/>
      <c r="F170" s="109"/>
      <c r="G170" s="109"/>
      <c r="H170" s="109"/>
      <c r="I170" s="285"/>
      <c r="J170" s="285"/>
      <c r="K170" s="285"/>
      <c r="L170" s="285"/>
      <c r="M170" s="285"/>
      <c r="N170" s="285"/>
      <c r="O170" s="286"/>
      <c r="P170" s="286"/>
      <c r="Q170" s="286"/>
      <c r="R170" s="286"/>
      <c r="S170" s="286"/>
      <c r="T170" s="286"/>
      <c r="U170" s="286"/>
      <c r="V170" s="286"/>
      <c r="W170" s="286"/>
      <c r="X170" s="286"/>
      <c r="Y170" s="287"/>
      <c r="Z170" s="288"/>
      <c r="AA170" s="289"/>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5" customHeight="1" x14ac:dyDescent="0.2">
      <c r="A171" s="282"/>
      <c r="B171" s="299"/>
      <c r="C171" s="299"/>
      <c r="D171" s="299"/>
      <c r="F171" s="109"/>
      <c r="G171" s="109"/>
      <c r="H171" s="109"/>
      <c r="I171" s="285"/>
      <c r="J171" s="285"/>
      <c r="K171" s="285"/>
      <c r="L171" s="285"/>
      <c r="M171" s="285"/>
      <c r="N171" s="285"/>
      <c r="O171" s="286"/>
      <c r="P171" s="286"/>
      <c r="Q171" s="286"/>
      <c r="R171" s="286"/>
      <c r="S171" s="286"/>
      <c r="T171" s="286"/>
      <c r="U171" s="286"/>
      <c r="V171" s="286"/>
      <c r="W171" s="286"/>
      <c r="X171" s="286"/>
      <c r="Y171" s="287"/>
      <c r="Z171" s="288"/>
      <c r="AA171" s="289"/>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2"/>
      <c r="B172" s="273"/>
      <c r="C172" s="273"/>
      <c r="D172" s="273"/>
      <c r="F172" s="109"/>
      <c r="G172" s="109"/>
      <c r="H172" s="109"/>
      <c r="I172" s="285"/>
      <c r="J172" s="285"/>
      <c r="K172" s="285"/>
      <c r="L172" s="285"/>
      <c r="M172" s="285"/>
      <c r="N172" s="285"/>
      <c r="O172" s="286"/>
      <c r="P172" s="286"/>
      <c r="Q172" s="286"/>
      <c r="R172" s="286"/>
      <c r="S172" s="286"/>
      <c r="T172" s="286"/>
      <c r="U172" s="286"/>
      <c r="V172" s="286"/>
      <c r="W172" s="286"/>
      <c r="X172" s="286"/>
      <c r="Y172" s="287"/>
      <c r="Z172" s="288"/>
      <c r="AA172" s="289"/>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9.5" customHeight="1" x14ac:dyDescent="0.2">
      <c r="A173" s="282"/>
      <c r="B173" s="273"/>
      <c r="C173" s="273"/>
      <c r="D173" s="273"/>
      <c r="F173" s="109"/>
      <c r="G173" s="109"/>
      <c r="H173" s="109"/>
      <c r="I173" s="285"/>
      <c r="J173" s="285"/>
      <c r="K173" s="285"/>
      <c r="L173" s="285"/>
      <c r="M173" s="285"/>
      <c r="N173" s="285"/>
      <c r="O173" s="286"/>
      <c r="P173" s="286"/>
      <c r="Q173" s="286"/>
      <c r="R173" s="286"/>
      <c r="S173" s="286"/>
      <c r="T173" s="286"/>
      <c r="U173" s="286"/>
      <c r="V173" s="286"/>
      <c r="W173" s="286"/>
      <c r="X173" s="286"/>
      <c r="Y173" s="287"/>
      <c r="Z173" s="288"/>
      <c r="AA173" s="289"/>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6.5" customHeight="1" x14ac:dyDescent="0.25">
      <c r="A174" s="282"/>
      <c r="B174" s="273"/>
      <c r="C174" s="106"/>
      <c r="D174" s="107" t="s">
        <v>76</v>
      </c>
      <c r="E174" s="328"/>
      <c r="F174" s="189"/>
      <c r="G174" s="108"/>
      <c r="I174" s="285"/>
      <c r="J174" s="285"/>
      <c r="K174" s="285"/>
      <c r="L174" s="285"/>
      <c r="M174" s="285"/>
      <c r="N174" s="285"/>
      <c r="O174" s="286"/>
      <c r="P174" s="286"/>
      <c r="Q174" s="286"/>
      <c r="R174" s="286"/>
      <c r="S174" s="286"/>
      <c r="T174" s="286"/>
      <c r="U174" s="286"/>
      <c r="V174" s="286"/>
      <c r="W174" s="286"/>
      <c r="X174" s="286"/>
      <c r="Y174" s="287"/>
      <c r="Z174" s="288"/>
      <c r="AA174" s="289"/>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22.5" customHeight="1" x14ac:dyDescent="0.2">
      <c r="A175" s="282"/>
      <c r="B175" s="273"/>
      <c r="C175" s="109" t="s">
        <v>411</v>
      </c>
      <c r="D175" s="109"/>
      <c r="E175" s="329"/>
      <c r="F175" s="109"/>
      <c r="G175" s="108"/>
      <c r="I175" s="285"/>
      <c r="J175" s="285"/>
      <c r="K175" s="285"/>
      <c r="L175" s="285"/>
      <c r="M175" s="285"/>
      <c r="N175" s="285"/>
      <c r="O175" s="286"/>
      <c r="P175" s="286"/>
      <c r="Q175" s="286"/>
      <c r="R175" s="286"/>
      <c r="S175" s="286"/>
      <c r="T175" s="286"/>
      <c r="U175" s="286"/>
      <c r="V175" s="286"/>
      <c r="W175" s="286"/>
      <c r="X175" s="286"/>
      <c r="Y175" s="287"/>
      <c r="Z175" s="288"/>
      <c r="AA175" s="28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82"/>
      <c r="B176" s="273"/>
      <c r="C176" s="115"/>
      <c r="D176" s="105"/>
      <c r="E176" s="330"/>
      <c r="F176" s="107"/>
      <c r="G176" s="108"/>
      <c r="I176" s="285"/>
      <c r="J176" s="285"/>
      <c r="K176" s="285"/>
      <c r="L176" s="285"/>
      <c r="M176" s="285"/>
      <c r="N176" s="285"/>
      <c r="O176" s="286"/>
      <c r="P176" s="286"/>
      <c r="Q176" s="286"/>
      <c r="R176" s="286"/>
      <c r="S176" s="286"/>
      <c r="T176" s="286"/>
      <c r="U176" s="286"/>
      <c r="V176" s="286"/>
      <c r="W176" s="286"/>
      <c r="X176" s="286"/>
      <c r="Y176" s="287"/>
      <c r="Z176" s="288"/>
      <c r="AA176" s="2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7.25" customHeight="1" x14ac:dyDescent="0.2">
      <c r="A177" s="282"/>
      <c r="B177" s="307"/>
      <c r="C177" s="271"/>
      <c r="D177" s="308"/>
      <c r="E177" s="330"/>
      <c r="F177" s="307"/>
      <c r="G177" s="108"/>
      <c r="I177" s="285"/>
      <c r="J177" s="285"/>
      <c r="K177" s="285"/>
      <c r="L177" s="285"/>
      <c r="M177" s="285"/>
      <c r="N177" s="285"/>
      <c r="O177" s="286"/>
      <c r="P177" s="286"/>
      <c r="Q177" s="286"/>
      <c r="R177" s="286"/>
      <c r="S177" s="286"/>
      <c r="T177" s="286"/>
      <c r="U177" s="286"/>
      <c r="V177" s="286"/>
      <c r="W177" s="286"/>
      <c r="X177" s="286"/>
      <c r="Y177" s="287"/>
      <c r="Z177" s="288"/>
      <c r="AA177" s="2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7.25" customHeight="1" x14ac:dyDescent="0.2">
      <c r="A178" s="282"/>
      <c r="B178" s="307"/>
      <c r="C178" s="271"/>
      <c r="D178" s="308"/>
      <c r="E178" s="330"/>
      <c r="F178" s="307"/>
      <c r="G178" s="108"/>
      <c r="I178" s="285"/>
      <c r="J178" s="285"/>
      <c r="K178" s="285"/>
      <c r="L178" s="285"/>
      <c r="M178" s="285"/>
      <c r="N178" s="285"/>
      <c r="O178" s="286"/>
      <c r="P178" s="286"/>
      <c r="Q178" s="286"/>
      <c r="R178" s="286"/>
      <c r="S178" s="286"/>
      <c r="T178" s="286"/>
      <c r="U178" s="286"/>
      <c r="V178" s="286"/>
      <c r="W178" s="286"/>
      <c r="X178" s="286"/>
      <c r="Y178" s="287"/>
      <c r="Z178" s="288"/>
      <c r="AA178" s="2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7.25" customHeight="1" x14ac:dyDescent="0.2">
      <c r="A179" s="282"/>
      <c r="B179" s="307"/>
      <c r="C179" s="271"/>
      <c r="D179" s="308"/>
      <c r="E179" s="330"/>
      <c r="F179" s="307"/>
      <c r="G179" s="108"/>
      <c r="I179" s="285"/>
      <c r="J179" s="285"/>
      <c r="K179" s="285"/>
      <c r="L179" s="285"/>
      <c r="M179" s="285"/>
      <c r="N179" s="285"/>
      <c r="O179" s="286"/>
      <c r="P179" s="286"/>
      <c r="Q179" s="286"/>
      <c r="R179" s="286"/>
      <c r="S179" s="286"/>
      <c r="T179" s="286"/>
      <c r="U179" s="286"/>
      <c r="V179" s="286"/>
      <c r="W179" s="286"/>
      <c r="X179" s="286"/>
      <c r="Y179" s="287"/>
      <c r="Z179" s="288"/>
      <c r="AA179" s="2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7.25" customHeight="1" x14ac:dyDescent="0.2">
      <c r="A180" s="282"/>
      <c r="B180" s="336"/>
      <c r="C180" s="271"/>
      <c r="D180" s="334"/>
      <c r="E180" s="330"/>
      <c r="F180" s="336"/>
      <c r="G180" s="108"/>
      <c r="I180" s="285"/>
      <c r="J180" s="285"/>
      <c r="K180" s="285"/>
      <c r="L180" s="285"/>
      <c r="M180" s="285"/>
      <c r="N180" s="285"/>
      <c r="O180" s="286"/>
      <c r="P180" s="286"/>
      <c r="Q180" s="286"/>
      <c r="R180" s="286"/>
      <c r="S180" s="286"/>
      <c r="T180" s="286"/>
      <c r="U180" s="286"/>
      <c r="V180" s="286"/>
      <c r="W180" s="286"/>
      <c r="X180" s="286"/>
      <c r="Y180" s="287"/>
      <c r="Z180" s="288"/>
      <c r="AA180" s="2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8" customHeight="1" x14ac:dyDescent="0.2">
      <c r="A181" s="282"/>
      <c r="B181" s="273"/>
      <c r="C181" s="115"/>
      <c r="D181" s="105"/>
      <c r="E181" s="330"/>
      <c r="F181" s="107"/>
      <c r="G181" s="108"/>
      <c r="I181" s="285"/>
      <c r="J181" s="285"/>
      <c r="K181" s="285"/>
      <c r="L181" s="285"/>
      <c r="M181" s="285"/>
      <c r="N181" s="285"/>
      <c r="O181" s="286"/>
      <c r="P181" s="286"/>
      <c r="Q181" s="286"/>
      <c r="R181" s="286"/>
      <c r="S181" s="286"/>
      <c r="T181" s="286"/>
      <c r="U181" s="286"/>
      <c r="V181" s="286"/>
      <c r="W181" s="286"/>
      <c r="X181" s="286"/>
      <c r="Y181" s="287"/>
      <c r="Z181" s="288"/>
      <c r="AA181" s="28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8" customHeight="1" x14ac:dyDescent="0.2">
      <c r="A182" s="282"/>
      <c r="B182" s="303"/>
      <c r="C182" s="271"/>
      <c r="D182" s="304"/>
      <c r="E182" s="330"/>
      <c r="F182" s="303"/>
      <c r="G182" s="108"/>
      <c r="I182" s="285"/>
      <c r="J182" s="285"/>
      <c r="K182" s="285"/>
      <c r="L182" s="285"/>
      <c r="M182" s="285"/>
      <c r="N182" s="285"/>
      <c r="O182" s="286"/>
      <c r="P182" s="286"/>
      <c r="Q182" s="286"/>
      <c r="R182" s="286"/>
      <c r="S182" s="286"/>
      <c r="T182" s="286"/>
      <c r="U182" s="286"/>
      <c r="V182" s="286"/>
      <c r="W182" s="286"/>
      <c r="X182" s="286"/>
      <c r="Y182" s="287"/>
      <c r="Z182" s="288"/>
      <c r="AA182" s="289"/>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8" customHeight="1" x14ac:dyDescent="0.2">
      <c r="A183" s="282"/>
      <c r="B183" s="299"/>
      <c r="C183" s="271"/>
      <c r="D183" s="298"/>
      <c r="E183" s="330"/>
      <c r="F183" s="299"/>
      <c r="G183" s="108"/>
      <c r="I183" s="285"/>
      <c r="J183" s="285"/>
      <c r="K183" s="285"/>
      <c r="L183" s="285"/>
      <c r="M183" s="285"/>
      <c r="N183" s="285"/>
      <c r="O183" s="286"/>
      <c r="P183" s="286"/>
      <c r="Q183" s="286"/>
      <c r="R183" s="286"/>
      <c r="S183" s="286"/>
      <c r="T183" s="286"/>
      <c r="U183" s="286"/>
      <c r="V183" s="286"/>
      <c r="W183" s="286"/>
      <c r="X183" s="286"/>
      <c r="Y183" s="287"/>
      <c r="Z183" s="288"/>
      <c r="AA183" s="289"/>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8" customHeight="1" x14ac:dyDescent="0.2">
      <c r="B184" s="273"/>
      <c r="C184" s="115"/>
      <c r="D184" s="105"/>
      <c r="E184" s="330"/>
      <c r="F184" s="107"/>
      <c r="G184" s="108"/>
      <c r="I184" s="56"/>
      <c r="J184" s="56"/>
      <c r="K184" s="56"/>
      <c r="L184" s="56"/>
      <c r="M184" s="56"/>
      <c r="N184" s="56"/>
      <c r="O184" s="185"/>
      <c r="P184" s="185"/>
      <c r="Q184" s="185"/>
      <c r="R184" s="185"/>
      <c r="S184" s="185"/>
      <c r="T184" s="185"/>
      <c r="U184" s="185"/>
      <c r="V184" s="185"/>
      <c r="W184" s="185"/>
      <c r="X184" s="185"/>
      <c r="Y184" s="186"/>
      <c r="Z184" s="187"/>
      <c r="AA184" s="188"/>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8" customHeight="1" x14ac:dyDescent="0.2">
      <c r="A185" s="272"/>
      <c r="B185" s="206"/>
      <c r="C185" s="115"/>
      <c r="D185" s="105"/>
      <c r="E185" s="330"/>
      <c r="F185" s="107"/>
      <c r="G185" s="108"/>
      <c r="I185" s="56"/>
      <c r="J185" s="56"/>
      <c r="K185" s="56"/>
      <c r="L185" s="56"/>
      <c r="M185" s="56"/>
      <c r="N185" s="56"/>
      <c r="O185" s="185"/>
      <c r="P185" s="185"/>
      <c r="Q185" s="185"/>
      <c r="R185" s="185"/>
      <c r="S185" s="185"/>
      <c r="T185" s="185"/>
      <c r="U185" s="185"/>
      <c r="V185" s="185"/>
      <c r="W185" s="185"/>
      <c r="X185" s="185"/>
      <c r="Y185" s="186"/>
      <c r="Z185" s="187"/>
      <c r="AA185" s="188"/>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5">
      <c r="A186" s="272"/>
      <c r="B186" s="206"/>
      <c r="C186" s="357" t="s">
        <v>378</v>
      </c>
      <c r="D186" s="357"/>
      <c r="E186" s="357"/>
      <c r="F186" s="357"/>
      <c r="G186" s="246"/>
      <c r="H186" s="246"/>
      <c r="I186" s="56"/>
      <c r="J186" s="56"/>
      <c r="K186" s="56"/>
      <c r="L186" s="56"/>
      <c r="M186" s="56"/>
      <c r="N186" s="56"/>
      <c r="O186" s="185"/>
      <c r="P186" s="185"/>
      <c r="Q186" s="185"/>
      <c r="R186" s="185"/>
      <c r="S186" s="185"/>
      <c r="T186" s="185"/>
      <c r="U186" s="185"/>
      <c r="V186" s="185"/>
      <c r="W186" s="185"/>
      <c r="X186" s="185"/>
      <c r="Y186" s="186"/>
      <c r="Z186" s="187"/>
      <c r="AA186" s="18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5">
      <c r="A187" s="312"/>
      <c r="B187" s="312"/>
      <c r="C187" s="317"/>
      <c r="D187" s="317" t="s">
        <v>387</v>
      </c>
      <c r="E187" s="317"/>
      <c r="F187" s="317"/>
      <c r="G187" s="316"/>
      <c r="H187" s="316"/>
      <c r="I187" s="56"/>
      <c r="J187" s="56"/>
      <c r="K187" s="56"/>
      <c r="L187" s="56"/>
      <c r="M187" s="56"/>
      <c r="N187" s="56"/>
      <c r="O187" s="185"/>
      <c r="P187" s="185"/>
      <c r="Q187" s="185"/>
      <c r="R187" s="185"/>
      <c r="S187" s="185"/>
      <c r="T187" s="185"/>
      <c r="U187" s="185"/>
      <c r="V187" s="185"/>
      <c r="W187" s="185"/>
      <c r="X187" s="185"/>
      <c r="Y187" s="186"/>
      <c r="Z187" s="187"/>
      <c r="AA187" s="188"/>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21.75" customHeight="1" x14ac:dyDescent="0.2">
      <c r="A188" s="272"/>
      <c r="B188" s="355"/>
      <c r="C188" s="355"/>
      <c r="D188" s="355"/>
      <c r="E188" s="109"/>
      <c r="F188" s="109"/>
      <c r="G188" s="109"/>
      <c r="H188" s="109"/>
      <c r="I188" s="56"/>
      <c r="J188" s="56"/>
      <c r="K188" s="56"/>
      <c r="L188" s="56"/>
      <c r="M188" s="56"/>
      <c r="N188" s="56"/>
      <c r="O188" s="185"/>
      <c r="P188" s="185"/>
      <c r="Q188" s="185"/>
      <c r="R188" s="185"/>
      <c r="S188" s="185"/>
      <c r="T188" s="185"/>
      <c r="U188" s="185"/>
      <c r="V188" s="185"/>
      <c r="W188" s="185"/>
      <c r="X188" s="185"/>
      <c r="Y188" s="186"/>
      <c r="Z188" s="187"/>
      <c r="AA188" 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4.25" customHeight="1" x14ac:dyDescent="0.2">
      <c r="A189" s="272"/>
      <c r="B189" s="184"/>
      <c r="C189" s="272"/>
      <c r="D189" s="106"/>
      <c r="F189" s="56"/>
      <c r="G189" s="56"/>
      <c r="H189" s="56"/>
      <c r="I189" s="56"/>
      <c r="J189" s="56"/>
      <c r="K189" s="56"/>
      <c r="L189" s="56"/>
      <c r="M189" s="56"/>
      <c r="N189" s="56"/>
      <c r="O189" s="185"/>
      <c r="P189" s="185"/>
      <c r="Q189" s="185"/>
      <c r="R189" s="185"/>
      <c r="S189" s="185"/>
      <c r="T189" s="185"/>
      <c r="U189" s="185"/>
      <c r="V189" s="185"/>
      <c r="W189" s="185"/>
      <c r="X189" s="185"/>
      <c r="Y189" s="186"/>
      <c r="Z189" s="187"/>
      <c r="AA189" s="188"/>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9.5" customHeight="1" x14ac:dyDescent="0.25">
      <c r="H190" s="109"/>
      <c r="I190" s="179"/>
      <c r="J190" s="179"/>
      <c r="K190" s="109"/>
      <c r="L190" s="109"/>
      <c r="M190" s="109"/>
      <c r="N190" s="109"/>
      <c r="AA190" s="189"/>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AA191" s="247"/>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9"/>
      <c r="I192" s="179"/>
      <c r="J192" s="179"/>
      <c r="K192" s="109"/>
      <c r="L192" s="109"/>
      <c r="M192" s="109"/>
      <c r="N192" s="109"/>
      <c r="O192" s="272"/>
      <c r="P192" s="272"/>
      <c r="Q192" s="272"/>
      <c r="R192" s="272"/>
      <c r="S192" s="272"/>
      <c r="T192" s="272"/>
      <c r="U192" s="272"/>
      <c r="V192" s="272"/>
      <c r="W192" s="272"/>
      <c r="X192" s="272"/>
      <c r="Y192" s="272"/>
      <c r="AA192" s="27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9"/>
      <c r="I193" s="179"/>
      <c r="J193" s="179"/>
      <c r="K193" s="109"/>
      <c r="L193" s="109"/>
      <c r="M193" s="109"/>
      <c r="N193" s="109"/>
      <c r="O193" s="272"/>
      <c r="P193" s="272"/>
      <c r="Q193" s="272"/>
      <c r="R193" s="272"/>
      <c r="S193" s="272"/>
      <c r="T193" s="272"/>
      <c r="U193" s="272"/>
      <c r="V193" s="272"/>
      <c r="W193" s="272"/>
      <c r="X193" s="272"/>
      <c r="Y193" s="272"/>
      <c r="AA193" s="272"/>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9"/>
      <c r="I194" s="179"/>
      <c r="J194" s="179"/>
      <c r="K194" s="109"/>
      <c r="L194" s="109"/>
      <c r="M194" s="109"/>
      <c r="N194" s="109"/>
      <c r="O194" s="272"/>
      <c r="P194" s="272"/>
      <c r="Q194" s="272"/>
      <c r="R194" s="272"/>
      <c r="S194" s="272"/>
      <c r="T194" s="272"/>
      <c r="U194" s="272"/>
      <c r="V194" s="272"/>
      <c r="W194" s="272"/>
      <c r="X194" s="272"/>
      <c r="Y194" s="272"/>
      <c r="AA194" s="272"/>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9"/>
      <c r="I195" s="179"/>
      <c r="J195" s="179"/>
      <c r="K195" s="109"/>
      <c r="L195" s="109"/>
      <c r="M195" s="109"/>
      <c r="N195" s="109"/>
      <c r="O195" s="272"/>
      <c r="P195" s="272"/>
      <c r="Q195" s="272"/>
      <c r="R195" s="272"/>
      <c r="S195" s="272"/>
      <c r="T195" s="272"/>
      <c r="U195" s="272"/>
      <c r="V195" s="272"/>
      <c r="W195" s="272"/>
      <c r="X195" s="272"/>
      <c r="Y195" s="272"/>
      <c r="AA195" s="272"/>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5.75" customHeight="1" x14ac:dyDescent="0.2">
      <c r="H196" s="109"/>
      <c r="I196" s="179"/>
      <c r="J196" s="179"/>
      <c r="K196" s="109"/>
      <c r="L196" s="109"/>
      <c r="M196" s="109"/>
      <c r="N196" s="109"/>
      <c r="O196" s="272"/>
      <c r="P196" s="272"/>
      <c r="Q196" s="272"/>
      <c r="R196" s="272"/>
      <c r="S196" s="272"/>
      <c r="T196" s="272"/>
      <c r="U196" s="272"/>
      <c r="V196" s="272"/>
      <c r="W196" s="272"/>
      <c r="X196" s="272"/>
      <c r="Y196" s="272"/>
      <c r="AA196" s="272"/>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row r="197" spans="8:259" ht="15.75" customHeight="1" x14ac:dyDescent="0.2">
      <c r="H197" s="109"/>
      <c r="I197" s="179"/>
      <c r="J197" s="179"/>
      <c r="K197" s="109"/>
      <c r="L197" s="109"/>
      <c r="M197" s="109"/>
      <c r="N197" s="109"/>
      <c r="O197" s="272"/>
      <c r="P197" s="272"/>
      <c r="Q197" s="272"/>
      <c r="R197" s="272"/>
      <c r="S197" s="272"/>
      <c r="T197" s="272"/>
      <c r="U197" s="272"/>
      <c r="V197" s="272"/>
      <c r="W197" s="272"/>
      <c r="X197" s="272"/>
      <c r="Y197" s="272"/>
      <c r="AA197" s="272"/>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row>
    <row r="198" spans="8:259" ht="15.75" customHeight="1" x14ac:dyDescent="0.2">
      <c r="H198" s="109"/>
      <c r="I198" s="179"/>
      <c r="J198" s="179"/>
      <c r="K198" s="109"/>
      <c r="L198" s="109"/>
      <c r="M198" s="109"/>
      <c r="N198" s="109"/>
      <c r="O198" s="272"/>
      <c r="P198" s="272"/>
      <c r="Q198" s="272"/>
      <c r="R198" s="272"/>
      <c r="S198" s="272"/>
      <c r="T198" s="272"/>
      <c r="U198" s="272"/>
      <c r="V198" s="272"/>
      <c r="W198" s="272"/>
      <c r="X198" s="272"/>
      <c r="Y198" s="272"/>
      <c r="AA198" s="272"/>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row>
    <row r="199" spans="8:259" ht="15.75" customHeight="1" x14ac:dyDescent="0.2">
      <c r="H199" s="109"/>
      <c r="I199" s="179"/>
      <c r="J199" s="179"/>
      <c r="K199" s="109"/>
      <c r="L199" s="109"/>
      <c r="M199" s="109"/>
      <c r="N199" s="109"/>
      <c r="O199" s="272"/>
      <c r="P199" s="272"/>
      <c r="Q199" s="272"/>
      <c r="R199" s="272"/>
      <c r="S199" s="272"/>
      <c r="T199" s="272"/>
      <c r="U199" s="272"/>
      <c r="V199" s="272"/>
      <c r="W199" s="272"/>
      <c r="X199" s="272"/>
      <c r="Y199" s="272"/>
      <c r="AA199" s="272"/>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row>
    <row r="200" spans="8:259" ht="15.75" customHeight="1" x14ac:dyDescent="0.2">
      <c r="H200" s="109"/>
      <c r="I200" s="179"/>
      <c r="J200" s="179"/>
      <c r="K200" s="109"/>
      <c r="L200" s="109"/>
      <c r="M200" s="109"/>
      <c r="N200" s="109"/>
      <c r="O200" s="272"/>
      <c r="P200" s="272"/>
      <c r="Q200" s="272"/>
      <c r="R200" s="272"/>
      <c r="S200" s="272"/>
      <c r="T200" s="272"/>
      <c r="U200" s="272"/>
      <c r="V200" s="272"/>
      <c r="W200" s="272"/>
      <c r="X200" s="272"/>
      <c r="Y200" s="272"/>
      <c r="AA200" s="272"/>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c r="IY200"/>
    </row>
    <row r="201" spans="8:259" ht="17.25" customHeight="1" x14ac:dyDescent="0.25">
      <c r="P201" s="190"/>
      <c r="Q201" s="190"/>
      <c r="R201" s="190"/>
      <c r="S201" s="190"/>
      <c r="T201" s="190"/>
      <c r="U201" s="190"/>
      <c r="V201" s="190"/>
      <c r="W201" s="190"/>
      <c r="X201" s="190"/>
      <c r="Y201" s="190"/>
      <c r="Z201" s="387"/>
      <c r="AA201" s="387"/>
      <c r="AB201" s="112"/>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c r="IX201"/>
      <c r="IY201"/>
    </row>
  </sheetData>
  <mergeCells count="60">
    <mergeCell ref="B188:D188"/>
    <mergeCell ref="W24:W25"/>
    <mergeCell ref="W26:W27"/>
    <mergeCell ref="A23:A25"/>
    <mergeCell ref="A54:A55"/>
    <mergeCell ref="A46:A47"/>
    <mergeCell ref="U24:U25"/>
    <mergeCell ref="V24:V25"/>
    <mergeCell ref="O26:O27"/>
    <mergeCell ref="P26:P27"/>
    <mergeCell ref="Q26:Q27"/>
    <mergeCell ref="R26:R27"/>
    <mergeCell ref="T11:Z11"/>
    <mergeCell ref="E18:R18"/>
    <mergeCell ref="Z22:AA22"/>
    <mergeCell ref="B23:B25"/>
    <mergeCell ref="C23:C25"/>
    <mergeCell ref="D23:D25"/>
    <mergeCell ref="E23:E25"/>
    <mergeCell ref="Y23:Y25"/>
    <mergeCell ref="Z23:Z25"/>
    <mergeCell ref="AA23:AA25"/>
    <mergeCell ref="O24:O25"/>
    <mergeCell ref="P24:P25"/>
    <mergeCell ref="Q24:Q25"/>
    <mergeCell ref="R24:R25"/>
    <mergeCell ref="S24:S25"/>
    <mergeCell ref="T24:T25"/>
    <mergeCell ref="X24:X25"/>
    <mergeCell ref="A26:A27"/>
    <mergeCell ref="B26:B27"/>
    <mergeCell ref="C26:C27"/>
    <mergeCell ref="D26:D27"/>
    <mergeCell ref="E26:E27"/>
    <mergeCell ref="F26:F27"/>
    <mergeCell ref="G26:G27"/>
    <mergeCell ref="H26:H27"/>
    <mergeCell ref="I26:I27"/>
    <mergeCell ref="J26:J27"/>
    <mergeCell ref="K26:K27"/>
    <mergeCell ref="L26:L27"/>
    <mergeCell ref="V26:V27"/>
    <mergeCell ref="X26:X27"/>
    <mergeCell ref="M26:M27"/>
    <mergeCell ref="D2:U6"/>
    <mergeCell ref="B7:P7"/>
    <mergeCell ref="B162:E162"/>
    <mergeCell ref="Z201:AA201"/>
    <mergeCell ref="Z134:AA134"/>
    <mergeCell ref="Z135:AA135"/>
    <mergeCell ref="D161:E161"/>
    <mergeCell ref="C186:F186"/>
    <mergeCell ref="S26:S27"/>
    <mergeCell ref="Z26:Z27"/>
    <mergeCell ref="AA26:AA27"/>
    <mergeCell ref="Z31:AA33"/>
    <mergeCell ref="Z41:AA41"/>
    <mergeCell ref="T26:T27"/>
    <mergeCell ref="U26:U27"/>
    <mergeCell ref="Y26:Y27"/>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2024-11-18T12:14:42Z</cp:lastPrinted>
  <dcterms:created xsi:type="dcterms:W3CDTF">2016-08-11T08:26:00Z</dcterms:created>
  <dcterms:modified xsi:type="dcterms:W3CDTF">2024-12-06T13:42:08Z</dcterms:modified>
  <cp:version>1048576</cp:version>
</cp:coreProperties>
</file>